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externalReferences>
    <externalReference r:id="rId6"/>
    <externalReference r:id="rId7"/>
  </externalReferences>
  <definedNames/>
  <calcPr fullCalcOnLoad="1"/>
</workbook>
</file>

<file path=xl/comments1.xml><?xml version="1.0" encoding="utf-8"?>
<comments xmlns="http://schemas.openxmlformats.org/spreadsheetml/2006/main">
  <authors>
    <author>H61</author>
    <author>eAdmtiva-15</author>
    <author>Jimena</author>
    <author/>
    <author>user</author>
  </authors>
  <commentList>
    <comment ref="H163" authorId="0">
      <text>
        <r>
          <rPr>
            <b/>
            <sz val="9"/>
            <rFont val="Tahoma"/>
            <family val="0"/>
          </rPr>
          <t>H61:</t>
        </r>
        <r>
          <rPr>
            <sz val="9"/>
            <rFont val="Tahoma"/>
            <family val="0"/>
          </rPr>
          <t xml:space="preserve">
590 CHALECOS A 60,000
10 CHAQUETAS A 80,000
47 CONJUNTOS PARA CAMINEROS A 80,000</t>
        </r>
      </text>
    </comment>
    <comment ref="I163" authorId="0">
      <text>
        <r>
          <rPr>
            <b/>
            <sz val="9"/>
            <rFont val="Tahoma"/>
            <family val="0"/>
          </rPr>
          <t>H61:</t>
        </r>
        <r>
          <rPr>
            <sz val="9"/>
            <rFont val="Tahoma"/>
            <family val="0"/>
          </rPr>
          <t xml:space="preserve">
590 CHALECOS A 60,000
10 CHAQUETAS A 80,000
47 CONJUNTOS PARA CAMINEROS A 80,000</t>
        </r>
      </text>
    </comment>
    <comment ref="H164" authorId="0">
      <text>
        <r>
          <rPr>
            <b/>
            <sz val="9"/>
            <rFont val="Tahoma"/>
            <family val="0"/>
          </rPr>
          <t>H61:</t>
        </r>
        <r>
          <rPr>
            <sz val="9"/>
            <rFont val="Tahoma"/>
            <family val="0"/>
          </rPr>
          <t xml:space="preserve">
</t>
        </r>
        <r>
          <rPr>
            <sz val="9"/>
            <rFont val="Cambria"/>
            <family val="1"/>
          </rPr>
          <t>4 INSPECTORES 1,681,271x9MESES
6 CAMINERO LIDER 1,688,106x9 MESES
49 CAMINERO RASO 1,461,389x9 MESES
COMBUSTIBLE 800,000x9 MESES</t>
        </r>
      </text>
    </comment>
    <comment ref="I164" authorId="0">
      <text>
        <r>
          <rPr>
            <b/>
            <sz val="9"/>
            <rFont val="Tahoma"/>
            <family val="0"/>
          </rPr>
          <t>H61:</t>
        </r>
        <r>
          <rPr>
            <sz val="9"/>
            <rFont val="Tahoma"/>
            <family val="0"/>
          </rPr>
          <t xml:space="preserve">
</t>
        </r>
        <r>
          <rPr>
            <sz val="9"/>
            <rFont val="Cambria"/>
            <family val="1"/>
          </rPr>
          <t>4 INSPECTORES 1,681,271x9MESES
6 CAMINERO LIDER 1,688,106x9 MESES
49 CAMINERO RASO 1,461,389x9 MESES
COMBUSTIBLE 800,000x9 MESES</t>
        </r>
      </text>
    </comment>
    <comment ref="C23" authorId="1">
      <text>
        <r>
          <rPr>
            <b/>
            <sz val="9"/>
            <rFont val="Tahoma"/>
            <family val="2"/>
          </rPr>
          <t>eAdmtiva-15:</t>
        </r>
        <r>
          <rPr>
            <sz val="9"/>
            <rFont val="Tahoma"/>
            <family val="2"/>
          </rPr>
          <t xml:space="preserve">
Incluye Recolección de residuos biológico (Salud Ocupacional) por valor de $350.000 + Arreglo y mantenimiento bimensual de lasa plantas de la SEC $1.000.000</t>
        </r>
      </text>
    </comment>
    <comment ref="H23" authorId="2">
      <text>
        <r>
          <rPr>
            <b/>
            <sz val="9"/>
            <rFont val="Tahoma"/>
            <family val="2"/>
          </rPr>
          <t>Jimena:</t>
        </r>
        <r>
          <rPr>
            <sz val="9"/>
            <rFont val="Tahoma"/>
            <family val="2"/>
          </rPr>
          <t xml:space="preserve">
Incluye una brilladora de piso por valor de $6.800.000 + $2.000.000 para una nevera y otros insumos requeridos
</t>
        </r>
      </text>
    </comment>
    <comment ref="I23" authorId="2">
      <text>
        <r>
          <rPr>
            <b/>
            <sz val="9"/>
            <rFont val="Tahoma"/>
            <family val="2"/>
          </rPr>
          <t>Jimena:</t>
        </r>
        <r>
          <rPr>
            <sz val="9"/>
            <rFont val="Tahoma"/>
            <family val="2"/>
          </rPr>
          <t xml:space="preserve">
Incluye una brilladora de piso por valor de $6.800.000 + $2.000.000 para una nevera y otros insumos requeridos
</t>
        </r>
      </text>
    </comment>
    <comment ref="H301" authorId="2">
      <text>
        <r>
          <rPr>
            <b/>
            <sz val="9"/>
            <rFont val="Tahoma"/>
            <family val="2"/>
          </rPr>
          <t>Jimena:</t>
        </r>
        <r>
          <rPr>
            <sz val="9"/>
            <rFont val="Tahoma"/>
            <family val="2"/>
          </rPr>
          <t xml:space="preserve">
Incluye una brilladora de piso por valor de $6.800.000 + $2.000.000 para una nevera y otros insumos requeridos
</t>
        </r>
      </text>
    </comment>
    <comment ref="I301" authorId="2">
      <text>
        <r>
          <rPr>
            <b/>
            <sz val="9"/>
            <rFont val="Tahoma"/>
            <family val="2"/>
          </rPr>
          <t>Jimena:</t>
        </r>
        <r>
          <rPr>
            <sz val="9"/>
            <rFont val="Tahoma"/>
            <family val="2"/>
          </rPr>
          <t xml:space="preserve">
Incluye una brilladora de piso por valor de $6.800.000 + $2.000.000 para una nevera y otros insumos requeridos
</t>
        </r>
      </text>
    </comment>
    <comment ref="C701" authorId="3">
      <text>
        <r>
          <rPr>
            <sz val="11"/>
            <color indexed="8"/>
            <rFont val="Calibri"/>
            <family val="0"/>
          </rPr>
          <t>eAdmtiva-15:
Incluye Recolección de residuos biológico (Salud Ocupacional) por valor de $350.000 + Arreglo y mantenimiento bimensual de lasa plantas de la SEC $1.000.000</t>
        </r>
      </text>
    </comment>
    <comment ref="H701" authorId="3">
      <text>
        <r>
          <rPr>
            <sz val="11"/>
            <color indexed="8"/>
            <rFont val="Calibri"/>
            <family val="0"/>
          </rPr>
          <t xml:space="preserve">Jimena:
Incluye una brilladora de piso por valor de $6.800.000 + $2.000.000 para una nevera y otros insumos requeridos
</t>
        </r>
      </text>
    </comment>
    <comment ref="I701" authorId="3">
      <text>
        <r>
          <rPr>
            <sz val="11"/>
            <color indexed="8"/>
            <rFont val="Calibri"/>
            <family val="0"/>
          </rPr>
          <t xml:space="preserve">Jimena:
Incluye una brilladora de piso por valor de $6.800.000 + $2.000.000 para una nevera y otros insumos requeridos
</t>
        </r>
      </text>
    </comment>
    <comment ref="C835" authorId="1">
      <text>
        <r>
          <rPr>
            <b/>
            <sz val="9"/>
            <rFont val="Tahoma"/>
            <family val="2"/>
          </rPr>
          <t>eAdmtiva-15:</t>
        </r>
        <r>
          <rPr>
            <sz val="9"/>
            <rFont val="Tahoma"/>
            <family val="2"/>
          </rPr>
          <t xml:space="preserve">
Incluye Recolección de residuos biológico (Salud Ocupacional) por valor de $350.000 + Arreglo y mantenimiento bimensual de lasa plantas de la SEC $1.000.000</t>
        </r>
      </text>
    </comment>
    <comment ref="H835" authorId="2">
      <text>
        <r>
          <rPr>
            <b/>
            <sz val="9"/>
            <rFont val="Tahoma"/>
            <family val="2"/>
          </rPr>
          <t>Jimena:</t>
        </r>
        <r>
          <rPr>
            <sz val="9"/>
            <rFont val="Tahoma"/>
            <family val="2"/>
          </rPr>
          <t xml:space="preserve">
Incluye una brilladora de piso por valor de $6.800.000 + $2.000.000 para una nevera y otros insumos requeridos
</t>
        </r>
      </text>
    </comment>
    <comment ref="I835" authorId="2">
      <text>
        <r>
          <rPr>
            <b/>
            <sz val="9"/>
            <rFont val="Tahoma"/>
            <family val="2"/>
          </rPr>
          <t>Jimena:</t>
        </r>
        <r>
          <rPr>
            <sz val="9"/>
            <rFont val="Tahoma"/>
            <family val="2"/>
          </rPr>
          <t xml:space="preserve">
Incluye una brilladora de piso por valor de $6.800.000 + $2.000.000 para una nevera y otros insumos requeridos
</t>
        </r>
      </text>
    </comment>
    <comment ref="C952" authorId="4">
      <text>
        <r>
          <rPr>
            <b/>
            <sz val="9"/>
            <rFont val="Tahoma"/>
            <family val="2"/>
          </rPr>
          <t>user:</t>
        </r>
        <r>
          <rPr>
            <sz val="9"/>
            <rFont val="Tahoma"/>
            <family val="2"/>
          </rPr>
          <t xml:space="preserve">
preguntar a alejandra cuano cuesta</t>
        </r>
      </text>
    </comment>
    <comment ref="F958" authorId="4">
      <text>
        <r>
          <rPr>
            <b/>
            <sz val="9"/>
            <rFont val="Tahoma"/>
            <family val="2"/>
          </rPr>
          <t>user:</t>
        </r>
        <r>
          <rPr>
            <sz val="9"/>
            <rFont val="Tahoma"/>
            <family val="2"/>
          </rPr>
          <t xml:space="preserve">
PREGUNTAR A DOC MILTON COMO SE VA A CONTRATAR</t>
        </r>
      </text>
    </comment>
  </commentList>
</comments>
</file>

<file path=xl/sharedStrings.xml><?xml version="1.0" encoding="utf-8"?>
<sst xmlns="http://schemas.openxmlformats.org/spreadsheetml/2006/main" count="8030" uniqueCount="1247">
  <si>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</si>
  <si>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</si>
  <si>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</si>
  <si>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</si>
  <si>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</si>
  <si>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</si>
  <si>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</si>
  <si>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</si>
  <si>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</si>
  <si>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</si>
  <si>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</si>
  <si>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</si>
  <si>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</si>
  <si>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</si>
  <si>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</si>
  <si>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</si>
  <si>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</si>
  <si>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</si>
  <si>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</si>
  <si>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</si>
  <si>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</si>
  <si>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</si>
  <si>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</si>
  <si>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</si>
  <si>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</si>
  <si>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</si>
  <si>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GOBERNACIÓN DEL DEPARTAMENTO DEL CAUCA</t>
  </si>
  <si>
    <t>CALLE 4 CARRERA 7 ESQUINA</t>
  </si>
  <si>
    <t>www.cauca.gov.co</t>
  </si>
  <si>
    <t>*Generar prácticas que incrementen y fortalezcan la gobernabilidad, contribuyendo adicionalmente a la construcción de una cultura democrática por la vía de la integridad y la transparencia en el desempeño de la función administrativa del estado.
*Garantizar los recursos necesarios para el logro de una gestión administrativa eficiente.
*Garantizar la sostenibilidad financiera
*Apoyar los procesos de modernización que coadyuven a la administración eficiente de los recursos humanos, financieros, tecnológicos y logísticos.
*Implantar un Sistema Integrado de Gestión.</t>
  </si>
  <si>
    <r>
      <t>MISIÓN:</t>
    </r>
    <r>
      <rPr>
        <sz val="11"/>
        <color indexed="8"/>
        <rFont val="Calibri"/>
        <family val="2"/>
      </rPr>
      <t xml:space="preserve"> En la Gobernación del Cauca ejercemos el buen gobierno, promovemos el desarrollo social, económico, sostenible, el bienestar de la comunidad, fomentamos el desarrollo integral de sus municipios y demás entidades territoriales de su jurisdicción; mediante el ejercicio de sus funciones administrativas de coordinación, complementariedad, concurrencia, subsidiaridad e intermediación, dentro del marco de la Constitución y las leyes.
</t>
    </r>
    <r>
      <rPr>
        <b/>
        <sz val="11"/>
        <color indexed="8"/>
        <rFont val="Calibri"/>
        <family val="2"/>
      </rPr>
      <t xml:space="preserve">VISIÓN: </t>
    </r>
    <r>
      <rPr>
        <sz val="11"/>
        <color indexed="8"/>
        <rFont val="Calibri"/>
        <family val="2"/>
      </rPr>
      <t xml:space="preserve">En el año 2032 la Gobernación del Cauca será una organización reconocida por su liderazgo en la promoción del desarrollo social y económico sostenible y el bienestar de la comunidad en términos de equidad, inclusión y participación mediante las prácticas de buen gobierno.
</t>
    </r>
  </si>
  <si>
    <t>PLAN ANUAL DE ADQUISICIONES GOBERNACIÓN DEL CAUCA 2018</t>
  </si>
  <si>
    <t>PROPIOS</t>
  </si>
  <si>
    <t>SECRETARIA GENERAL - JORGE OCTAVIO GUZMAN GUTIERREZ sgeneral@cauca.gov.co</t>
  </si>
  <si>
    <t>SELECCIÓN ABREVIADA</t>
  </si>
  <si>
    <t>MARZO</t>
  </si>
  <si>
    <t>ABRIL</t>
  </si>
  <si>
    <t>FEBRERO</t>
  </si>
  <si>
    <t>10 MESES</t>
  </si>
  <si>
    <t>9 MESES</t>
  </si>
  <si>
    <t>8 MESES</t>
  </si>
  <si>
    <t>RECARGA DE TONERS</t>
  </si>
  <si>
    <t>Coordinador proyecto   Implementacón de buenas practicas para un territorio libre de Violencia.</t>
  </si>
  <si>
    <t>ENERO</t>
  </si>
  <si>
    <t>Contratación Directa</t>
  </si>
  <si>
    <t>Sistema General de Regalias</t>
  </si>
  <si>
    <t>N.A.</t>
  </si>
  <si>
    <t>SECRETARÍA DE LA MUJER E-mail smujer@cauca.gov.co</t>
  </si>
  <si>
    <t xml:space="preserve">FEBRERO   </t>
  </si>
  <si>
    <t>Abogado con posgrado en Flia y/o DDHH y/o Penal y/o afines proyecto mplementacón de buenas practicas para un territorio libre de Violencia.</t>
  </si>
  <si>
    <t xml:space="preserve">MAYO </t>
  </si>
  <si>
    <t>Diseñador Gráfico y/o publicista proyecto mplementacón de buenas practicas para un territorio libre de Violencia.</t>
  </si>
  <si>
    <t>Profesional Ciencias Humanas y/o afines proyecto mplementacón de buenas practicas para un territorio libre de Violencia.</t>
  </si>
  <si>
    <t>Tecnico Ciencias Humanas y/o afines proyecto mplementacón de buenas practicas para un territorio libre de Violencia.</t>
  </si>
  <si>
    <t>Tecnico en comunicaciones  proyecto mplementacón de buenas practicas para un territorio libre de Violencia.</t>
  </si>
  <si>
    <t>Asistente administrativo proyecto mplementacón de buenas practicas para un territorio libre de Violencia.</t>
  </si>
  <si>
    <t>Coordinador proyecto Apoyo para el Empoderamiento Economico de la mujer en el Cauca</t>
  </si>
  <si>
    <t>Ciencias contables, economicas y administrativas y/o Ciencias sociales y humanas Proyecto Apoyo para el Empoderamiento Economico de la mujer en el Cauca</t>
  </si>
  <si>
    <t>Ciencias contables, economicas y administrativas y/o Ciencias sociales y humanas Poryecto poyo para el Empoderamiento Economico de la mujer en el Cauca</t>
  </si>
  <si>
    <t>Ciencias contables, economicas y/o administrativas  Proyecto Apoyo para el Empoderamiento Economico de la mujer en el Cauca</t>
  </si>
  <si>
    <t>Ciencias contables, economicas y/o administrativas Poryecto Apoyo para el Empoderamiento Economico de la mujer en el Cauca</t>
  </si>
  <si>
    <t>Ciencias contables, economicas y/o administrativas Proyecto  Apoyo para el Empoderamiento Economico de la mujer en el Cauca</t>
  </si>
  <si>
    <t>JUNIO</t>
  </si>
  <si>
    <t>Ciencias humanas y sociales con certificación de Coachin Proyecto Apoyo para el Empoderamiento Economico de la mujer en el Cauca</t>
  </si>
  <si>
    <t>Comercio Internacional Proyecto  Apoyo para el Empoderamiento Economico de la mujer en el Cauca</t>
  </si>
  <si>
    <t>Asistente administrativo Proyecto  Apoyo para el Empoderamiento Economico de la mujer en el Cauca</t>
  </si>
  <si>
    <t>Asistente operativo Proyecto  Apoyo para el Empoderamiento Economico de la mujer en el Cauca</t>
  </si>
  <si>
    <t>Coordinador Proyecto Transversalización de Genero</t>
  </si>
  <si>
    <t>Ciencias Sociales y/o afines  Proyecto Transversalización de Genero</t>
  </si>
  <si>
    <t>Diseñador Gráfico y/o publicista     Proyecto Transversalización de Genero</t>
  </si>
  <si>
    <t>recursos propios</t>
  </si>
  <si>
    <t>psicología, medicina, enfermería o fisioterápia (coordinación)  salud sexual y  derechos reproductivos</t>
  </si>
  <si>
    <t>psicología, medicina, enfermería o fisioterápia  salud sexual y  derechos reproductivos</t>
  </si>
  <si>
    <t>Ingeniería agronómica y/o Administración de empresas y/o economía. Mujeres y construccion de paz</t>
  </si>
  <si>
    <t>Ingeniería agronómica y/o Administración de empresas y/o economía, Antropologo/sociologo, filos Mujeres y construccion de paz</t>
  </si>
  <si>
    <t>Sistematización Profesional (Antropologia, sociologia, comunicación socual, economia Mujeres y construccion de paz</t>
  </si>
  <si>
    <t>Comunicación social, sociología, antropología, economía. Mujeres y construccion de paz</t>
  </si>
  <si>
    <t>ciencias sociales o jurídicas  partcipación politica</t>
  </si>
  <si>
    <t>ciencias sociales o jurídicas partcipación politica</t>
  </si>
  <si>
    <t xml:space="preserve">Abogado Especialista </t>
  </si>
  <si>
    <t>funcionamiento</t>
  </si>
  <si>
    <t xml:space="preserve">78121601
78121502
78101701
78101802
78101501
</t>
  </si>
  <si>
    <t>Gasolina maritima para botes municipio de Lopez de Micay</t>
  </si>
  <si>
    <t>Gasolina maritima para botes municipio de Guapi</t>
  </si>
  <si>
    <t>Gasolina maritima para botes municipio de Timbiqui</t>
  </si>
  <si>
    <t xml:space="preserve">Gasolina vehiculos terrestres </t>
  </si>
  <si>
    <t>Mantenimiento preventivo y correctivo de vehiculos fluviales</t>
  </si>
  <si>
    <t>Mantenimiento preventivo y correctivo de vehiculos terrestres</t>
  </si>
  <si>
    <t>Repuestos para equipos de intervención</t>
  </si>
  <si>
    <t>Gestionar la compra de dos motores de fuera de borda</t>
  </si>
  <si>
    <t>Insumos quimicos, biologicos y toldillos</t>
  </si>
  <si>
    <t>Realizar la contratación de una empresa para el transporte de medicamentos, insumos críticos, elementos, equipos asignados al programa ETV, transporte de embalajes y recipientes para la disposición final, cubriendo territorio departamental y nacional.</t>
  </si>
  <si>
    <t>Realizar la contratación de una empresa de servicios públicos de aseo especial, para la recolección, transporte, tratamiento y disposición final de los residuos especiales generados por el programa ETV-Realizar la contratación de una empresa de servicios públicos de aseo especial, para la recolección, transporte, tratamiento y disposición final de los residuos especiales generados por los programas ambiente, consumo y zoonosis.</t>
  </si>
  <si>
    <t xml:space="preserve">Realizar el pago de servicios de comunicaciones para las sedes operativas del Programa ETV y de cuentas de correo electrónico. </t>
  </si>
  <si>
    <t>Pago de servicios de comunicaciones de los equipos asignados al personal técnico área de la salud - ACT 1.3.1.1</t>
  </si>
  <si>
    <t>Realizar el mantenimiento a todo costo de la maquinaria de intervencion</t>
  </si>
  <si>
    <t>Equipos y suministro de laboratorios, de medición, de observación y de pruebas</t>
  </si>
  <si>
    <t xml:space="preserve">Respuestos de vehiculos terrestres. - ACT  1.7.1.1. </t>
  </si>
  <si>
    <t>Elementos de Bio Seguridad-Identificación</t>
  </si>
  <si>
    <t>Piezas de mobiliario y accesorios (Bases para refrigerador)</t>
  </si>
  <si>
    <t>Refrigeradores para propósitos generales o neveras congeladores</t>
  </si>
  <si>
    <t>Medicamentos y productos farmaceuticos</t>
  </si>
  <si>
    <t>Componente de rack de computador</t>
  </si>
  <si>
    <t>Fuentes ininterrumpibles de potencia UPS</t>
  </si>
  <si>
    <t>Switch 48 puertos</t>
  </si>
  <si>
    <t>Servidor</t>
  </si>
  <si>
    <t>Servicios de hospedaje de operación de sitios web</t>
  </si>
  <si>
    <t>Licencias de software para oficinas perpetuo</t>
  </si>
  <si>
    <t>Licencia anual de software de seguridad de transacciones y de protección contra virus (antivirus)</t>
  </si>
  <si>
    <t>Licencias de lenguajes de programación (Power Builder)</t>
  </si>
  <si>
    <t>Licencias de lenguajes de programación para 50 usuarios (Appeon)</t>
  </si>
  <si>
    <t>Licencias de software para computador (Power BI)</t>
  </si>
  <si>
    <t>Licencias de software para computador (Transformador de formatos - OCR)</t>
  </si>
  <si>
    <t>Enrutadores (routers) de red</t>
  </si>
  <si>
    <t>Computador de escritorio</t>
  </si>
  <si>
    <t>Computador personal</t>
  </si>
  <si>
    <t>Dispositivo de almacenamiento unido a la red NAS</t>
  </si>
  <si>
    <t xml:space="preserve">Mantenimiento o soporte
de equipo de
telecomunicaciones </t>
  </si>
  <si>
    <t>Software de correo electrónico (Suscripción G Basic Suite cauca.gov.co)</t>
  </si>
  <si>
    <t>Software de correo electrónico Salud ambiental ETV(Suscripción G Suite Basic cauca.gov.co)</t>
  </si>
  <si>
    <t>Software de desarrollo 
1. Facultad móvil 
2. Facultad TI</t>
  </si>
  <si>
    <t>Adecuación de la red de datos institucional de la sede Secretaria de Salud del Cauca Calle 5 No 15 - 57 y laboratorio de salud pública</t>
  </si>
  <si>
    <t>Proyectores de Video (VB)</t>
  </si>
  <si>
    <t>Multifuncionales</t>
  </si>
  <si>
    <t>Suministros para impresoras fax y fotocopiadoras</t>
  </si>
  <si>
    <t>Suministros de Oficina</t>
  </si>
  <si>
    <t>Sitios de Trabajo y paquetes para la oficina</t>
  </si>
  <si>
    <t>Iluminacion de interiores y Artefactos</t>
  </si>
  <si>
    <t>Ropa y Calzado</t>
  </si>
  <si>
    <t>Neumaticos</t>
  </si>
  <si>
    <t>Gasolina (galones) Filtros-Aceites- Baterias</t>
  </si>
  <si>
    <t>Prestacion del servicio de mensajeria expresa que comprenda la recepcion, recoleccion, acopio y entrega personalizada de envios de correspondencia de la Secretaria de Salud Departamental del Cauca y demas objetos postales a nivel local, nacional e internacional</t>
  </si>
  <si>
    <t>Servicio de fotocopiado, impresos y publicaciones</t>
  </si>
  <si>
    <t>Recarga y adquisición de extintores</t>
  </si>
  <si>
    <t>Conservación y mantenimiento del mobiliario y equipo de oficina</t>
  </si>
  <si>
    <t xml:space="preserve">Reparación, mantenimiento preventivo y correctivo, conservación para equipo automotor                </t>
  </si>
  <si>
    <t xml:space="preserve">Reparación, mantenimiento preventivo y correctivo, conservación para motocicletas                </t>
  </si>
  <si>
    <t>Compra motocicletas</t>
  </si>
  <si>
    <t xml:space="preserve">Reparación y mantenimiento de plantas de emergencia de la Secretaria de Salud               </t>
  </si>
  <si>
    <t>Pólizas de seguros</t>
  </si>
  <si>
    <t>Estudios y diseños adecuación red electrica de la Secretaria de Salud del Cauca</t>
  </si>
  <si>
    <t xml:space="preserve">Mantenimiento edificios Secretaria de Salud                                                                              </t>
  </si>
  <si>
    <t>Prestar Servicios de Fumigación en la Secretaria de Salud del Cauca y sus sedes</t>
  </si>
  <si>
    <t>Servicios de apoyo a la gestión, profesionales y administrativos</t>
  </si>
  <si>
    <t>Contratación de prestación de servicio de aseo y limpieza</t>
  </si>
  <si>
    <t>Contratación de prestación de servicio de vigilancia</t>
  </si>
  <si>
    <t>Servicio de catering para eventos</t>
  </si>
  <si>
    <t>Prestación de servicios profesionales de cuentas medicas y auditoria financiera por concepto de prestacion de servicios de salud a la  PPNA</t>
  </si>
  <si>
    <t>Prestación de servicios de salud de baja complejidad o de primer nivel de atención para la  PPNA con la Red pública</t>
  </si>
  <si>
    <t>Prestación de servicios de salud de mediana complejidad para la atención de la  PPNA con la Red Pública</t>
  </si>
  <si>
    <t>Prestación de servicios de salud de alta complejidad para la atención de la  PPNA con la Red Pública</t>
  </si>
  <si>
    <t>Prestación de servicios de salud de alta mediana y baja complejidad para la atención de la  PPNA Red Privada</t>
  </si>
  <si>
    <t>Promoción y prevención (PIC)</t>
  </si>
  <si>
    <t>Enero</t>
  </si>
  <si>
    <t>Febrero</t>
  </si>
  <si>
    <t>10 meses</t>
  </si>
  <si>
    <t>3 meses</t>
  </si>
  <si>
    <t>2 meses</t>
  </si>
  <si>
    <t>12 meses</t>
  </si>
  <si>
    <t>6 meses</t>
  </si>
  <si>
    <t>4 meses</t>
  </si>
  <si>
    <t>8 meses</t>
  </si>
  <si>
    <t>11 meses</t>
  </si>
  <si>
    <t>Minima Cuantia</t>
  </si>
  <si>
    <t>Selección Abreviada</t>
  </si>
  <si>
    <t>Subasta Inversa</t>
  </si>
  <si>
    <t>Minima cuantia</t>
  </si>
  <si>
    <t>Acuerdo marco de precios Google</t>
  </si>
  <si>
    <t>Contratacion Directa</t>
  </si>
  <si>
    <t>Licitacion Pública</t>
  </si>
  <si>
    <t xml:space="preserve">Transferencias nacionales </t>
  </si>
  <si>
    <t>Rentas cedidas-Transferencias Nacionales</t>
  </si>
  <si>
    <t>SGP</t>
  </si>
  <si>
    <t>SGP-Proyecto 1</t>
  </si>
  <si>
    <t>Rentas cedidas</t>
  </si>
  <si>
    <t>Rentas Cedidas-Transferencias Nacionales-SGP</t>
  </si>
  <si>
    <t>Rentas Cedidas</t>
  </si>
  <si>
    <t>Rentas Cedidas-Transferencias Nacionales</t>
  </si>
  <si>
    <t>No</t>
  </si>
  <si>
    <t>ANDERSON HAIR PIAMBA DORADO-Profesional Universitario-programa ETV. Cll 5 No.15-57 Tel.8209601</t>
  </si>
  <si>
    <t>ANDERSON HAIR PIAMBA DORADO-Profesional Universitario-programa ETV. Cll 5 No.15-57 Tel.8209601-Dr. GIOVANNI APRAEZ Profesional Especializado Área Salud Ambiental- SILVIA ESPITIA JORGE TAFURTH ELIANA BOLAÑOS Profesionales Universitarios-ASA</t>
  </si>
  <si>
    <t>Dr. GIOVANNI APRAEZ Profesional Especializado Área Salud Ambiental- SILVIA ESPITIA JORGE TAFURTH ELIANA BOLAÑOS Profesionales Universitarios-ASA</t>
  </si>
  <si>
    <t>VICTORIA ELJACH PACHECO Profesional Especializada Laboratorio de Salud Pública Sector Salud Cll 5 No.15-57 Tel.8244875</t>
  </si>
  <si>
    <t>Dr. Giovanni Apráez    Profesional Especializado. Área Salud Ambiental - Silvia Espitia, Jorge Tafurth, Eliana Bolaños: Profesionales Universitarios</t>
  </si>
  <si>
    <t>SILVIA ESPITIA VERGARA Profesional Universitario Fondo Rotatorioa de Estupefacientes Sector Salud Cll 5 No.15-57 Tel.8225122</t>
  </si>
  <si>
    <t>MARIA ZULIETH PEÑA Profesional Universitaria - Area Sistema Integrado de Información mpena@cauca.gov.co</t>
  </si>
  <si>
    <t>MARIA ZULIETH PEÑA Profesional Universitaria - Area Sistema Integrado de Información mpena@cauca.gov.co-ANDERSON HAIR PIAMBA DORADO-Profesional Universitario-programa ETV. Cll 5 No.15-57 Tel.8209601</t>
  </si>
  <si>
    <t>MARIA ZULIETH PEÑA Profesional Universitaria - Area Sistema Integrado de Información mpena@cauca.gov.co-VICTORIA ELJACH PACHECO Profesional Especializada Laboratorio de Salud Pública Sector Salud Cll 5 No.15-57 Tel.8244875-ANDERSON HAIR PIAMBA DORADO-Profesional Universitario-programa ETV. Cll 5 No.15-57 Tel.8209601-Dr. GIOVANNI APRAEZ Profesional Especializado Área Salud Ambiental- SILVIA ESPITIA JORGE TAFURTH ELIANA BOLAÑOS Profesionales Universitarios-ASA-DUBAN ELY QUINTERO-Prof Esp Vigilancia en Salud Publica- Calle 5 15-57. tel 8209606-OMAR FELIPE MURILLO M Profesional Especializado. Grupo Salud Publica. Cll 5 No.15-57 Tel.8209601</t>
  </si>
  <si>
    <t>MARIA ZULIETH PEÑA Profesional Universitaria - Area Sistema Integrado de Información mpena@cauca.gov.co-Dr. GIOVANNI APRAEZ Profesional Especializado Área Salud Ambiental- SILVIA ESPITIA JORGE TAFURTH ELIANA BOLAÑOS Profesionales Universitarios-ASA-OMAR FELIPE MURILLO M Profesional Especializado. Grupo Salud Publica. Cll 5 No.15-57 Tel.8209601</t>
  </si>
  <si>
    <t>LILIANA GUERRERO CAMAYO GT-AAF Sector Salud Cll 4 Cra 7 Esquina Tel.8242968</t>
  </si>
  <si>
    <t>LILIANA GUERRERO CAMAYO GT-AAF Sector Salud Cll 4 Cra 7 Esquina Tel.8242968-OMAR FELIPE MURILLO M Profesional Especializado. Grupo Salud Publica. Cll 5 No.15-57 Tel.8209601-DUBAN ELY QUINTERO-Prof Esp Vigilancia en Salud Publica- Calle 5 15-57. tel 8209606-Dr. GIOVANNI APRAEZ Profesional Especializado Área Salud Ambiental- SILVIA ESPITIA JORGE TAFURTH ELIANA BOLAÑOS Profesionales Universitarios-ASA-</t>
  </si>
  <si>
    <t>LILIANA GUERRERO CAMAYO GT-AAF Sector Salud Cll 4 Cra 7 Esquina Tel.8242972</t>
  </si>
  <si>
    <t>ANDERSON HAIR PIAMBA DORADO-Profesional Universitario-programa ETV. Cll 5 No.15-57 Tel.8209601-Dr. GIOVANNI APRAEZ Profesional Especializado Área Salud Ambiental- SILVIA ESPITIA JORGE TAFURTH ELIANA BOLAÑOS Profesionales Universitarios-ASA-LILIANA GUERRERO CAMAYO GT-AAF Sector Salud Cll 4 Cra 7 Esquina Tel.8242976</t>
  </si>
  <si>
    <t>LILIANA GUERRERO CAMAYO GT-AAF Sector Salud Cll 4 Cra 7 Esquina Tel.8242977</t>
  </si>
  <si>
    <t>LILIANA GUERRERO CAMAYO GT-AAF Sector Salud Cll 4 Cra 7 Esquina Tel.8242979</t>
  </si>
  <si>
    <t>LILIANA GUERRERO CAMAYO GT-AAF Sector Salud Cll 4 Cra 7 Esquina Tel.8242968-ANDERSON HAIR PIAMBA DORADO-Profesional Universitario-programa ETV. Cll 5 No.15-57 Tel.8209601</t>
  </si>
  <si>
    <t>LILIANA GUERRERO CAMAYO GT-AAF Sector Salud Cll 4 Cra 7 Esquina Tel.8242984-ANDERSON HAIR PIAMBA DORADO-Profesional Universitario-programa ETV. Cll 5 No.15-57 Tel.8209601</t>
  </si>
  <si>
    <t>VIRGINIA BALCAZAR ORTIZ Oficina con Funciones Jurídicas de Apoyo Cll 5 15-57 Tel.8207491</t>
  </si>
  <si>
    <t>LILIANA GUERRERO CAMAYO GT-AAF Sector Salud Cll 4 Cra 7 Esquina Tel.8242968-OMAR FELIPE MURILLO MUÑOZ P. ESPECIALIZADO AREA PROYECTOS PRIORITARIOS Calle 5 · 5-57</t>
  </si>
  <si>
    <t>RENE ZUÑIGA LOPEZ Profesional Universitario Prestación Servicios Sector Salud rzuniga@cauca.gov.co @saludcauca.gov.co Cll 5 No.15-57 Tel.8207465</t>
  </si>
  <si>
    <t>HERNANDO GIL Profesional Especializado Salud Pública - Sector Salud Cll 5 No.15-57 Tel.8209601 hernado.gil@saludcauca.gov.co</t>
  </si>
  <si>
    <t>2 MESES</t>
  </si>
  <si>
    <t>INVITACIÓN PÚBLICA</t>
  </si>
  <si>
    <t>NO</t>
  </si>
  <si>
    <t>N/A</t>
  </si>
  <si>
    <t>11 MESES</t>
  </si>
  <si>
    <t xml:space="preserve"> Coordinador Proyecto Implementacón de buenas practicas para un territorio libre de Violencia.</t>
  </si>
  <si>
    <t xml:space="preserve">Contratar los servisios profesionales de un (1) Psicólogo especialista en Neuropsicologia infantil. </t>
  </si>
  <si>
    <t xml:space="preserve">ENERO </t>
  </si>
  <si>
    <t>6 MESES</t>
  </si>
  <si>
    <t xml:space="preserve">CONTRATACION DIRECTA </t>
  </si>
  <si>
    <t>RECURSOS PROPIOS</t>
  </si>
  <si>
    <t>JOJANA IBARGUEN - OFICINA DE GESTION SOCIAL Y A</t>
  </si>
  <si>
    <t>Contratar los servisios profesionales de un (1) Administrador de Empresas.</t>
  </si>
  <si>
    <t xml:space="preserve">Contratar los servisios profesionales de un (1) Abogado Especialista.  </t>
  </si>
  <si>
    <t xml:space="preserve">Contratar los servisios profesionales de un (1) Abogado. </t>
  </si>
  <si>
    <t>Contratar los servisios profesionales  de un ( 1) comunicador social.</t>
  </si>
  <si>
    <t xml:space="preserve">Contratar los servisios profesionales de un (1) Psicólogo Especialista en Neuropsicologia Infantil.  </t>
  </si>
  <si>
    <t>JULIO</t>
  </si>
  <si>
    <t xml:space="preserve">Contratar los servisios profesionales de un (1) Administrador de Empresas. </t>
  </si>
  <si>
    <t>Contratar los servisios profesionales  de un (1) Comunicador Social.</t>
  </si>
  <si>
    <t>Contratar  un (1) Técnico  en el área de  las Ciencias Sociales  con experiencia en  Primera Infancia.</t>
  </si>
  <si>
    <t>Contratar los servicios de un Operador Logístico - CAUCA TODOS Y TODAS POR LA INFANCIA Y LA ADOLESCENCIA (REFRIGERIOS- ALMUERZOS - MATERIAL DIVULGATIVO- TRANSPORTE)</t>
  </si>
  <si>
    <t xml:space="preserve">MÍNIMA CUANTÍA </t>
  </si>
  <si>
    <t>Contratar los servicios de un Operador Logístico- CAUCA EN PAZ PARA NUESTROS NNA (INICIATIVAS- MANO DE OBRA CALIFICADA PARA TALLERES- REFRIGERIOS- ALMUERZOS)</t>
  </si>
  <si>
    <t>Contratar los servicios de un Operador Logístico- ADOLESCENTE YO PIENSO EN TI (REFRIGERIOS- ALMUERZOS- MANO DE OBRA PARA LAS CAMPAÑAS)</t>
  </si>
  <si>
    <t>Contratar los servicios de un Operador Logístico- LA MOCHILA DE LA EDUCACION (KITS ESCOLARES - REFRIGERIOS- ALMUERZOS- MANO DE OBRA CALIFICADA)</t>
  </si>
  <si>
    <t>Contratar los servicios de un Operador Logístico-CAUCA POR NUESTRAS FAMILIAS (ALMUERZOS- REFRIGERIOS- COMPRA DE PARQUES Y LUDTECAS)</t>
  </si>
  <si>
    <t xml:space="preserve">Contratar los servisios profesionales de un (1) Abogado Especialista en Gobierno y  Políticas Públicas, con experiencia  mínima de  dos años. </t>
  </si>
  <si>
    <t xml:space="preserve">6 MESES </t>
  </si>
  <si>
    <t>Contratar los servicios de  un (1) Técnico  en aspectos Contables y  Finanacieros.</t>
  </si>
  <si>
    <t>Contratar los servisiosde un (1) profesionales  en Ciencias Políticas.</t>
  </si>
  <si>
    <t xml:space="preserve">4 MESES </t>
  </si>
  <si>
    <t xml:space="preserve">Contratar los servicios de un Operador Logístico-SUPERACIÓN DE  LA  POBREZA EXTREMA </t>
  </si>
  <si>
    <t>MINIMA CUANTIA</t>
  </si>
  <si>
    <t xml:space="preserve">JULIO </t>
  </si>
  <si>
    <t xml:space="preserve">Contratar los servisios personales de un ( 1) Tecnólogo en carreras afines a las Ciencias Sociales </t>
  </si>
  <si>
    <t>Contratar los servicios de un Operador  Logístico para el desarrollo de ocho iniciativas culturales y académicas  de la población LGBTI.</t>
  </si>
  <si>
    <t>5 MESES</t>
  </si>
  <si>
    <t>Contratar  un  operador  logístico que lleve a cabo la realización de 5  conmemoraciones propias de la  población LGBTI.</t>
  </si>
  <si>
    <t xml:space="preserve">Contratar una consultoria  para el desarrollo de un plan de fortalecimiento de la Mesa de Diversidad Sexual. </t>
  </si>
  <si>
    <t>Contratar una consultoria para la elaboracion de metodología para la caracterización de la poblacion LGBTI visible del Cauca.</t>
  </si>
  <si>
    <t xml:space="preserve">Contratar los servicios personales de un ( 1) Tecnólogo en carreras afines a las Ciencias Sociales. </t>
  </si>
  <si>
    <t>Contratar los servicios de  un (1) profesional en Fisioterapia para orientar taller de  política  pública en 11 municipios.</t>
  </si>
  <si>
    <t>Contratar los servicios  de apoyo a  la gestión  de un (1) Técnico  en Contaduría Públicas, para  orientar  talleres en 19 municipios.</t>
  </si>
  <si>
    <t xml:space="preserve">7 MESES </t>
  </si>
  <si>
    <t>Contratar los servicios de  un (1) profesional  Psicólogo para ingreso de  personas con discpacidad a  la educación para adultos.</t>
  </si>
  <si>
    <t>Contratar  los servicios de  un (1)  Fonaudiólogo para capacitar agentes educaivos en primera  infancia con discapacidad.</t>
  </si>
  <si>
    <t>Contratar  un (1) bachiller  modelo  lingüistico para capacitar agentes educaivos en primera  infancia con discapacidad.</t>
  </si>
  <si>
    <t>Contratar   un (1) bachiller  Interprete de  Lengua de Seña ILSC para capacitar agentes educaivos en primera  infancia con discapacidad.</t>
  </si>
  <si>
    <t>Contratar   un (1) bachiller  Orientador Tiflológico  para capacitar agentes educaivos en primera  infancia con discapacidad.</t>
  </si>
  <si>
    <t>Contratar los servicios de  un (1) profesional en Fisioterapia para la ejecución del Programa Somos más, somos  paz.</t>
  </si>
  <si>
    <t>Contratar los servicos de un (1) interprete en Lengua de Señas Colombiana LSC.</t>
  </si>
  <si>
    <t>Contratr los servicios de  apoyo a  la  gestión de  un (1) Técnico con o sin discapacidad con experiencia en proyectos sociales.</t>
  </si>
  <si>
    <t>Contratar los servicios de  apoyo a  la  gestión de  un (1) Técnico con o sin discapacidad con experiencia en proyectos sociales.</t>
  </si>
  <si>
    <t>Contratar los servicios de un Operador Logístico- SOMOS PAZ, SOMOS MÁS (REFRIGERIOS- ALMUERZOS- MATERIAL DIDÁCTICO, MANO DE OBRA CALIFICADA)</t>
  </si>
  <si>
    <t xml:space="preserve">FEBRERO </t>
  </si>
  <si>
    <t xml:space="preserve">10 MESES </t>
  </si>
  <si>
    <t>Contratar los servicios de apoyo a  la  gestión de un (1) Técnico con estudios superiores  o más de 8 semestres de  Derecho  para realizar 12 talleres en los municipios prorizados, para  la  implemenetación de  la  política  pública.</t>
  </si>
  <si>
    <t>Contratar los servicios de apoyo a  la  gestión de un (1) técnico para realizar el seguimiento a las  iniciativas entregadas en la vigencia del 2017 y verificación para  la entrega de  las 4 iniciativias  progrmadas  2018.</t>
  </si>
  <si>
    <t xml:space="preserve">Contratar los servicios de apoyo a  la  gestión de un (1) técnólogo  para promover  talleres de  capacitacion para  el incremento de  organizaciones y expresiones  juveniles. </t>
  </si>
  <si>
    <t xml:space="preserve">Contratar los servicios de un Operador Logístico - CAUCA MÁS  JOVEN </t>
  </si>
  <si>
    <t xml:space="preserve">11 MESE </t>
  </si>
  <si>
    <t>Contratar un operador  para la realización y ejecución de 24 iniciativas juveniles.</t>
  </si>
  <si>
    <t>Contratar los servicios de apoyo a  la  gestión de un (1) Técnico con estudios superiores  o más de 8 semestres de  Derecho  para realizar 12 talleres en los municipios prorizados, para  la  implemenetación de  la  política  pública Cauca más Joven.</t>
  </si>
  <si>
    <t>Contratar los servicios de apoyo a  la  gestión de un (1)  técnico para realizar el seguimiento a las  inciativas entregadas en la vigencia 2017 y verificación para  la entrega de  las 4 iniciatvias  programadas  2018.</t>
  </si>
  <si>
    <t>Contratar los servicios de apoyo a  la  gestión de un (1) técnólogo  para promover  talleres de  capacitacion para  el incremento de  organizaciones y expresiones  juveniles.</t>
  </si>
  <si>
    <t xml:space="preserve">Contratar los servicios  de un (1) Profesional Especializado </t>
  </si>
  <si>
    <t>Contratar los servicios de un  (1) Tecnólogo</t>
  </si>
  <si>
    <t>Contratar los servicios de un operador logístico
 (refrigerios, papelería, publicidad, suplemento, dotación)</t>
  </si>
  <si>
    <t>Contratar los servicios de suministro elementos para colada de quinua)</t>
  </si>
  <si>
    <t xml:space="preserve">11 MESES </t>
  </si>
  <si>
    <t xml:space="preserve">Prestar servicios profesionales como apoyo a la coordinación en el desarrollo de actividades necesarias en el marco de ejecución del proyecto "Buen Gobierno e Innovación en la gestión pública para el fortalecimiento de capacidades institucionales en entidades territoriales del Departamento del Cauca - Secretaría de Gobierno y Participación" </t>
  </si>
  <si>
    <t>22 de enero de 2018</t>
  </si>
  <si>
    <t xml:space="preserve">6 meses </t>
  </si>
  <si>
    <t xml:space="preserve">CONTRATACIÓN DIRECTA </t>
  </si>
  <si>
    <t xml:space="preserve">SECRETARÍA DE GOBIERNO Y PARTICIPACIÓN </t>
  </si>
  <si>
    <t xml:space="preserve">Prestar servicios profesionales especializados como apoyo en la formulación de proyectos en el marco de ejecución del proyecto "Buen Gobierno e Innovación en la gestión pública para el fortalecimiento de capacidades institucionales en entidades territoriales del Departamento del Cauca - Secretaría de Gobierno y Participación" </t>
  </si>
  <si>
    <t>Prestar servicios profesionales especializados como apoyo en el desarrollo de prácticas de buen gobierno en las entidades territoriales locales en el marco del proyecto  "Buen Gobierno e Innovación en la gestión pública para el fortalecimiento de capacidades institucionales en entidades territoriales del Departamento del Cauca - Secretaría de Gobierno y Participación"</t>
  </si>
  <si>
    <t>Prestar servicios profesionales en el desarrollo del área de comunicaciones de la Secretaría de Gobierno y Participación en el marco del proyecto  "Buen Gobierno e Innovación en la gestión pública para el fortalecimiento de capacidades institucionales en entidades territoriales del Departamento del Cauca - Secretaría de Gobierno y Participación"</t>
  </si>
  <si>
    <t>Prestar servicios profesionales especializados como apoyo en el desarrollo de prácticas de buen gobierno en los servidores públicos en el marco del proyecto "Buen Gobierno e Innovación en la gestión pública para el fortalecimiento de capacidades institucionales en entidades territoriales del Departamento del Cauca - Secretaría de Gobierno y Participación"</t>
  </si>
  <si>
    <t>Prestar servicios profesionales en el desarrollo del área jurídica de la Secretaría de Gobierno y Participación  en el marco del proyecto  "Buen Gobierno e Innovación en la gestión pública para el fortalecimiento de capacidades institucionales en entidades territoriales del Departamento del Cauca - Secretaría de Gobierno y Participación"</t>
  </si>
  <si>
    <t>Prestar servicios de apoyo a la gestión en el desarrollo del área de comunicaciones de la Secretaría de Gobierno y Participación en el marco del proyecton  "Buen Gobierno e Innovación en la gestión pública para el fortalecimiento de capacidades institucionales en entidades territoriales del Departamento del Cauca - Secretaría de Gobierno y Participación"</t>
  </si>
  <si>
    <t>Contratar el servicio de alimentación para el desarrollo de talleres y/o encuentros de formación en el marco del proyecto "Buen Gobierno e Innovación en la gestión pública para el fortalecimiento de capacidades institucionales en entidades territoriales del Departamento del Cauca - Secretaría de Gobierno y Participación"</t>
  </si>
  <si>
    <t xml:space="preserve">MINIMA CUANTIA </t>
  </si>
  <si>
    <t>Contratar el servicio de elaboración de impresos, piezas elaboradas por sistemas de impresión análogas o digital y elementos de papelería según los requerimientos de la entidad, en el marco de ejecución del proyecto "Buen Gobierno e Innovación en la gestión pública para el fortalecimiento de capacidades institucionales en entidades territoriales del Departamento del Cauca - Secretaría de Gobierno y Participación"</t>
  </si>
  <si>
    <t>01 de agosto de 2018</t>
  </si>
  <si>
    <t>5 meses</t>
  </si>
  <si>
    <t>Contratar la organización, logistica y suministro de alimentos requeridos  para los reuniones, capacitaciones y eventos en el marco del "PROYECTO  CONSOLIDAR Y PROMOCIONAR EL PROCESO ORGANIZATIVO DE LAS COMUNIDADES AFRODESCENDIENTES, INDÍGENAS DEL DEPARTAMENTO DEL CAUCA   ”</t>
  </si>
  <si>
    <t>Prestación de servicios de transporte a personal participante en los eventos programados en el PROYECTO “CONSOLIDAR Y PROMOCIONAR EL PROCESO ORGANIZATIVO DE LAS COMUNIDADES AFRODESCENDIENTES, INDÍGENAS DEL DEPARTAMENTO DEL CAUCA"</t>
  </si>
  <si>
    <t>Organización, logistica y suministro de alimentos requeridos  para los reuniones, capacitaciones y eventos en el marco del Proyecto Construcción de la Política Pública Campesina.</t>
  </si>
  <si>
    <t>Contratación de Servicios Profesionales en la Secretaría de Gobierno en apoyo al cumplimiento misional de la Secretaría en el marco del Proyecto “CONSOLIDAR Y PROMOCIONAR EL PROCESO ORGANIZATIVO DE LAS COMUNIDADES AFRODESCENDIENTES, INDÍGENAS DEL DEPARTAMENTO DEL CAUCA"</t>
  </si>
  <si>
    <t>Contratación de Servicios Profesionales en la Secretaría de Gobierno en apoyo al cumplimiento misional de la Secretarìa, en el marco del Proyecto PROYECTO “CONSOLIDAR Y PROMOCIONAR EL PROCESO ORGANIZATIVO DE LAS COMUNIDADES AFRODESCENDIENTES, INDÍGENAS DEL DEPARTAMENTO DEL CAUCA"</t>
  </si>
  <si>
    <t>Contratación de Servicios Profesionales en la Secretaría de Gobierno en apoyo al cumplimiento misional de la Secretarìa, en el marco del PROYECTO “CONSOLIDAR Y PROMOCIONAR EL PROCESO ORGANIZATIVO DE LAS COMUNIDADES AFRODESCENDIENTES, INDÍGENAS DEL DEPARTAMENTO DEL CAUCA"</t>
  </si>
  <si>
    <t>Contratación de Servicios Profesionales en la Secretaría de Gobierno en apoyo al cumplimiento misional de la Secretaría, en el marco del Proyecto de Construcción de Politica Publica Campesina.</t>
  </si>
  <si>
    <t>Contratación Profesional en Ciencias Sociales, Humanas y/o jurídicas con Posgrado. Conocimiento en la Ley 1448 de 2011, Decreto 4800 de 2011 y Decretos diferenciales de Ley 4633, 4634 y 4635 de 2011. Experiencia en trabajo comunitario y proyectos con población vulnerable. Coordinación proyecto "Implementación de medidas de reparación integral para víctimas del conflicto armado en el departamento del Cauca".</t>
  </si>
  <si>
    <t>Contratación Profesional  en Derecho. Conocimientos en procesos de restitución de tierras para vìctimas del conflicto armado. Experiencia en trabajo comunitario. Apoyo proyecto "Implementación de medidas de reparación integral para víctimas del conflicto armado en el departamento del Cauca".</t>
  </si>
  <si>
    <t>Contratación Profesional en Ciencias Sociales, Humanas y/o jurídicas con Posgrado. Experiencia en trabajo comunitario y proyectos con población vulnerable. Apoyo proyecto "Implementación de medidas de reparación integral para víctimas del conflicto armado en el departamento del Cauca".</t>
  </si>
  <si>
    <t>Contratación profesional Ingeniero de sistemas o formación en áreas afines. Experiencia en análisis de bases de datos y cruces de información. Apoyo proyecto "Implementación de medidas de reparación integral para víctimas del conflicto armado en el departamento del Cauca".</t>
  </si>
  <si>
    <t>Contratación Profesional en Ciencias Sociales, Humanas y/o jurídicas con Posgrado. Conocimiento en la Ley 1448 de 2011. Experiencia en trabajo comunitario y proyectos con población vulnerable. Apoyo proyecto "Implementación de medidas de reparación integral para víctimas del conflicto armado en el departamento del Cauca".</t>
  </si>
  <si>
    <t>SUBASTA INVERSA</t>
  </si>
  <si>
    <t xml:space="preserve">PRESTAR LOS SERVICIOS PROFESIONALES  ESPECIALIZADOS EN LA SECRETARÍA DE GOBIERNO Y PARTICIPACIÓN PARA APOYAR LA COORDINACIÓN  DEL PROYECTO "DINAMIZADORES DE PAZ Y CONVIVENCIA CIUDADANA" </t>
  </si>
  <si>
    <t>PROPIOS / FONSET</t>
  </si>
  <si>
    <t>SECRETARÍA DE GOBIERNO Y PARTICIPACIÓN 
ASESOR DE PAZ - DESPACHO DEL GOBERNADOR</t>
  </si>
  <si>
    <t xml:space="preserve">PRESTAR SERVICIOS TÉCNICOS DE APOYO A LA GESTIÓN  EN LA SECRETARÍA DE GOBIERNO Y PARTICIPACIÓN APOYANDO LA EJECUCIÓN DE ACTIVIDADES  EN EL MARCO DEL PROYECTO "DINAMIZADORES DE PAZ Y CONVIVENCIA CIUDADANA" 
</t>
  </si>
  <si>
    <t xml:space="preserve">PRESTAR LOS SERVICIOS PROFESIONALES  EN LA SECRETARÍA DE GOBIERNO Y PARTICIPACIÓN  APOYANDO EL MONITOREO Y EVALUACIÓN DEL PROYECTO "DINAMIZADORES DE PAZ Y CONVIVENCIA CIUDADANA" </t>
  </si>
  <si>
    <t xml:space="preserve">PRESTAR LOS SERVICIOS PROFESIONALES EN LA SECRETARÍA DE GOBIERNO Y PARTICIPACIÓN  APOYANDO LA DIVULGACIÓN Y COMUNICACIÓN DE LAS ACCIONES DESARROLLADAS EN EL MARCO DEL PROYECTO "DINAMIZADORES DE PAZ Y CONVIVENCIA CIUDADANA" </t>
  </si>
  <si>
    <t xml:space="preserve">PRESTAR SERVICIOS TÉCNICOS DE APOYO  EN LA SECRETARÍA DE GOBIERNO Y PARTICIPACIÓN  APOYANDO LA  REALIZACION DE PIEZAS AUDIOVISUALES  EN EL MARCO DEL PROYECTO "DINAMIZADORES DE PAZ Y CONVIVENCIA CIUDADANA" 
</t>
  </si>
  <si>
    <t xml:space="preserve">PRESTAR SERVICIOS TÉCNICOS DE APOYO A LA GESTIÓN EN LA SECRETARÍA DE GOBIERNO Y PARTICIPACIÓN  PARA LA DIAGRAMACIÓN DE PIEZAS COMUNICATIVAS Y  AUDIOVISUALES  EN EL MARCO DEL PROYECTO "DINAMIZADORES DE PAZ Y CONVIVENCIA CIUDADANA" </t>
  </si>
  <si>
    <t xml:space="preserve">PRESTAR LOS SERVICIOS PROFESIONALES S EN LA SECRETARÍA DE GOBIERNO Y PARTICIPACIÓN PARA APOYAR LA IMPLEMENTACIÓN DEL ACUERDO DE PAZ EN EL MARCO DEL PROYECTO "DINAMIZADORES DE PAZ Y CONVIVENCIA CIUDADANA" </t>
  </si>
  <si>
    <t xml:space="preserve">PRESTAR LOS SERVICIOS PROFESIONALES  ESPECIALIZADOS EN LA SECRETARÍA DE GOBIERNO Y PARTICIPACIÓN PARA APOYAR LA SOCIALIZACIÓN DEL NUEVO CÓDIGO DE POLICÍA EN EL MARCO DEL PROYECTO  "DINAMIZADORES DE PAZ Y CONVIVENCIA CIUDADANA" </t>
  </si>
  <si>
    <t xml:space="preserve">PRESTAR SERVICIOS TÉCNICOS DE APOYO A LA GESTIÓN EN LA SECRETARÍA DE GOBIERNO Y PARTICIPACIÓN COMO ENLACE TERRITORIAL Y DINAMIZADOR DE PAZ EN EL MUNICIPIO DE CAJIBIO EN EL MARCO DEL PROYECTO "DINAMIZADORES DE PAZ Y CONVIVENCIA CIUDADANA" </t>
  </si>
  <si>
    <t xml:space="preserve">PRESTAR SERVICIOS TÉCNICOS DE APOYO A LA GESTIÓN EN LA SECRETARÍA DE GOBIERNO Y PARTICIPACIÓN COMO ENLACE TERRITORIAL Y DINAMIZADOR DE PAZ EN EL MUNICIPIO DE PIAMONTE  EN EL MARCO DEL PROYECTO "DINAMIZADORES DE PAZ Y CONVIVENCIA CIUDADANA" </t>
  </si>
  <si>
    <t xml:space="preserve">PRESTAR SERVICIOS TÉCNICOS DE APOYO A LA GESTIÓN EN LA SECRETARÍA DE GOBIERNO Y PARTICIPACIÓN COMO ENLACE TERRITORIAL Y DINAMIZADOR DE PAZ EN EL MUNICIPIO DE PATIA EN EL MARCO DEL PROYECTO "DINAMIZADORES DE PAZ Y CONVIVENCIA CIUDADANA" </t>
  </si>
  <si>
    <t xml:space="preserve">PRESTAR SERVICIOS TÉCNICOS DE APOYO A LA GESTIÓN EN LA SECRETARÍA DE GOBIERNO Y PARTICIPACIÓN COMO ENLACE TERRITORIAL Y DINAMIZADOR DE PAZ EN EL MUNICIPIO DE MIRANDA EN EL MARCO DEL PROYECTO "DINAMIZADORES DE PAZ Y CONVIVENCIA CIUDADANA" </t>
  </si>
  <si>
    <t xml:space="preserve">PRESTAR SERVICIOS TÉCNICOS DE APOYO A LA GESTIÓN EN LA SECRETARÍA DE GOBIERNO Y PARTICIPACIÓN COMO ENLACE TERRITORIAL Y DINAMIZADOR DE PAZ EN EL MUNICIPIO DE ALMAGUER EN EL MARCO DEL PROYECTO "DINAMIZADORES DE PAZ Y CONVIVENCIA CIUDADANA" </t>
  </si>
  <si>
    <t xml:space="preserve">PRESTAR SERVICIOS TÉCNICOS DE APOYO A LA GESTIÓN EN LA SECRETARÍA DE GOBIERNO Y PARTICIPACIÓN COMO ENLACE TERRITORIAL Y DINAMIZADOR DE PAZ EN EL MUNICIPIO DE BUENOS AIRES EN EL MARCO DEL PROYECTO "DINAMIZADORES DE PAZ Y CONVIVENCIA CIUDADANA" </t>
  </si>
  <si>
    <t xml:space="preserve">PRESTAR SERVICIOS TÉCNICOS DE APOYO A LA GESTIÓN EN LA SECRETARÍA DE GOBIERNO Y PARTICIPACIÓN COMO ENLACE TERRITORIAL Y DINAMIZADOR DE PAZ EN EL MUNICIPIO DE JAMBALÓ EN EL MARCO DEL PROYECTO "DINAMIZADORES DE PAZ Y CONVIVENCIA CIUDADANA" </t>
  </si>
  <si>
    <t xml:space="preserve">PRESTAR SERVICIOS TÉCNICOS DE APOYO A LA GESTIÓN EN LA SECRETARÍA DE GOBIERNO Y PARTICIPACIÓN COMO ENLACE TERRITORIAL Y DINAMIZADOR DE PAZ EN EL MUNICIPIO DEL TAMBO EN EL MARCO DEL PROYECTO "DINAMIZADORES DE PAZ Y CONVIVENCIA CIUDADANA" </t>
  </si>
  <si>
    <t xml:space="preserve">PRESTAR SERVICIOS TÉCNICOS DE APOYO A LA GESTIÓN EN LA SECRETARÍA DE GOBIERNO Y PARTICIPACIÓN COMO ENLACE TERRITORIAL Y DINAMIZADOR DE PAZ EN EL MUNICIPIO DE BOLIVAR EN EL MARCO DEL PROYECTO "DINAMIZADORES DE PAZ Y CONVIVENCIA CIUDADANA" </t>
  </si>
  <si>
    <t xml:space="preserve">PRESTAR SERVICIOS TÉCNICOS DE APOYO A LA GESTIÓN EN LA SECRETARÍA DE GOBIERNO Y PARTICIPACIÓN COMO ENLACE TERRITORIAL Y DINAMIZADOR DE PAZ EN EL MUNICIPIO DE SUAREZ EN EL MARCO DEL PROYECTO "DINAMIZADORES DE PAZ Y CONVIVENCIA CIUDADANA" </t>
  </si>
  <si>
    <t xml:space="preserve">PRESTAR SERVICIOS TÉCNICOS DE APOYO A LA GESTIÓN EN LA SECRETARÍA DE GOBIERNO Y PARTICIPACIÓN COMO ENLACE TERRITORIAL Y DINAMIZADOR DE PAZ EN EL MUNICIPIO DE CORINTO EN EL MARCO DEL PROYECTO "DINAMIZADORES DE PAZ Y CONVIVENCIA CIUDADANA" </t>
  </si>
  <si>
    <t xml:space="preserve">PRESTAR SERVICIOS TÉCNICOS DE APOYO A LA GESTIÓN EN LA SECRETARÍA DE GOBIERNO Y PARTICIPACIÓN COMO ENLACE TERRITORIAL Y DINAMIZADOR DE PAZ EN EL MUNICIPIO DE CALDONO EN EL MARCO DEL PROYECTO "DINAMIZADORES DE PAZ Y CONVIVENCIA CIUDADANA" </t>
  </si>
  <si>
    <t xml:space="preserve">PRESTAR SERVICIOS TÉCNICOS DE APOYO A LA GESTIÓN EN LA SECRETARÍA DE GOBIERNO Y PARTICIPACIÓN COMO ENLACE TERRITORIAL Y DINAMIZADOR DE PAZ EN EL MUNICIPIO DE FLORENCIA EN EL MARCO DEL PROYECTO "DINAMIZADORES DE PAZ Y CONVIVENCIA CIUDADANA" </t>
  </si>
  <si>
    <t xml:space="preserve">PRESTAR SERVICIOS TÉCNICOS DE APOYO A LA GESTIÓN EN LA SECRETARÍA DE GOBIERNO Y PARTICIPACIÓN COMO ENLACE TERRITORIAL Y DINAMIZADOR DE PAZ EN EL MUNICIPIO DE MERCADERES EN EL MARCO DEL PROYECTO "DINAMIZADORES DE PAZ Y CONVIVENCIA CIUDADANA" </t>
  </si>
  <si>
    <t xml:space="preserve">PRESTAR SERVICIOS TÉCNICOS DE APOYO A LA GESTIÓN EN LA SECRETARÍA DE GOBIERNO Y PARTICIPACIÓN COMO ENLACE TERRITORIAL Y DINAMIZADOR DE PAZ EN EL MUNICIPIO DE TIMBIQUI EN EL MARCO DEL PROYECTO "DINAMIZADORES DE PAZ Y CONVIVENCIA CIUDADANA" </t>
  </si>
  <si>
    <t xml:space="preserve">PRESTAR SERVICIOS TÉCNICOS DE APOYO A LA GESTIÓN EN LA SECRETARÍA DE GOBIERNO Y PARTICIPACIÓN COMO ENLACE TERRITORIAL Y DINAMIZADOR DE PAZ EN EL MUNICIPIO DE GUAPI EN EL MARCO DEL PROYECTO "DINAMIZADORES DE PAZ Y CONVIVENCIA CIUDADANA" </t>
  </si>
  <si>
    <t xml:space="preserve">PRESTAR SERVICIOS TÉCNICOS DE APOYO A LA GESTIÓN EN LA SECRETARÍA DE GOBIERNO Y PARTICIPACIÓN COMO ENLACE TERRITORIAL Y DINAMIZADOR DE PAZ EN EL MUNICIPIO DE LÓPEZ DE MICAY EN EL MARCO DEL PROYECTO "DINAMIZADORES DE PAZ Y CONVIVENCIA CIUDADANA" </t>
  </si>
  <si>
    <t xml:space="preserve">PRESTAR SERVICIOS TÉCNICOS DE APOYO A LA GESTIÓN EN LA SECRETARÍA DE GOBIERNO Y PARTICIPACIÓN COMO ENLACE TERRITORIAL Y DINAMIZADOR DE PAZ EN EL MUNICIPIO DE SANTA ROSA EN EL MARCO DEL PROYECTO "DINAMIZADORES DE PAZ Y CONVIVENCIA CIUDADANA" </t>
  </si>
  <si>
    <t xml:space="preserve">PRESTAR SERVICIOS TÉCNICOS DE APOYO A LA GESTIÓN EN LA SECRETARÍA DE GOBIERNO Y PARTICIPACIÓN COMO ENLACE TERRITORIAL Y DINAMIZADOR DE PAZ EN EL MUNICIPIO DE ARGELIA EN EL MARCO DEL PROYECTO "DINAMIZADORES DE PAZ Y CONVIVENCIA CIUDADANA" </t>
  </si>
  <si>
    <t xml:space="preserve">PRESTAR SERVICIOS TÉCNICOS DE APOYO A LA GESTIÓN EN LA SECRETARÍA DE GOBIERNO Y PARTICIPACIÓN COMO ENLACE TERRITORIAL Y DINAMIZADOR DE PAZ EN EL MUNICIPIO DE PUERTO TEJADA EN EL MARCO DEL PROYECTO "DINAMIZADORES DE PAZ Y CONVIVENCIA CIUDADANA" </t>
  </si>
  <si>
    <t xml:space="preserve">PRESTAR SERVICIOS TÉCNICOS DE APOYO A LA GESTIÓN EN LA SECRETARÍA DE GOBIERNO Y PARTICIPACIÓN COMO ENLACE TERRITORIAL Y DINAMIZADOR DE PAZ EN EL MUNICIPIO DE BALBOA EN EL MARCO DEL PROYECTO "DINAMIZADORES DE PAZ Y CONVIVENCIA CIUDADANA" </t>
  </si>
  <si>
    <t xml:space="preserve">PRESTAR SERVICIOS TÉCNICOS DE APOYO A LA GESTIÓN EN LA SECRETARÍA DE GOBIERNO Y PARTICIPACIÓN COMO ENLACE TERRITORIAL Y DINAMIZADOR DE PAZ EN EL MUNICIPIO DE TORIBÍO EN EL MARCO DEL PROYECTO "DINAMIZADORES DE PAZ Y CONVIVENCIA CIUDADANA" </t>
  </si>
  <si>
    <t xml:space="preserve">PRESTAR SERVICIOS TÉCNICOS DE APOYO A LA GESTIÓN EN LA SECRETARÍA DE GOBIERNO Y PARTICIPACIÓN COMO ENLACE TERRITORIAL Y DINAMIZADOR DE PAZ EN EL MUNICIPIO DE MORALES EN EL MARCO DEL PROYECTO "DINAMIZADORES DE PAZ Y CONVIVENCIA CIUDADANA" </t>
  </si>
  <si>
    <t xml:space="preserve">PRESTAR SERVICIOS TÉCNICOS DE APOYO A LA GESTIÓN EN LA SECRETARÍA DE GOBIERNO Y PARTICIPACIÓN COMO ENLACE TERRITORIAL Y DINAMIZADOR DE PAZ EN EL MUNICIPIO DE PIENDAMÓ EN EL MARCO DEL PROYECTO "DINAMIZADORES DE PAZ Y CONVIVENCIA CIUDADANA" </t>
  </si>
  <si>
    <t xml:space="preserve">PRESTAR SERVICIOS TÉCNICOS DE APOYO A LA GESTIÓN EN LA SECRETARÍA DE GOBIERNO Y PARTICIPACIÓN COMO ENLACE TERRITORIAL Y DINAMIZADOR DE PAZ EN EL MUNICIPIO DE SANTANDER DE QUILICHAO  EN EL MARCO DEL PROYECTO "DINAMIZADORES DE PAZ Y CONVIVENCIA CIUDADANA" </t>
  </si>
  <si>
    <t xml:space="preserve">PRESTAR SERVICIOS TÉCNICOS DE APOYO A LA GESTIÓN EN LA SECRETARÍA DE GOBIERNO Y PARTICIPACIÓN COMO ENLACE TERRITORIAL Y DINAMIZADOR DE PAZ EN EL MUNICIPIO DE PAÉZ EN EL MARCO DEL PROYECTO "DINAMIZADORES DE PAZ Y CONVIVENCIA CIUDADANA" </t>
  </si>
  <si>
    <t xml:space="preserve">PRESTAR SERVICIOS TÉCNICOS DE APOYO A LA GESTIÓN EN LA SECRETARÍA DE GOBIERNO Y PARTICIPACIÓN COMO ENLACE TERRITORIAL Y DINAMIZADOR DE PAZ EN EL MUNICIPIO DE INZA EN EL MARCO DEL PROYECTO "DINAMIZADORES DE PAZ Y CONVIVENCIA CIUDADANA" </t>
  </si>
  <si>
    <t xml:space="preserve">PRESTAR SERVICIOS TÉCNICOS DE APOYO A LA GESTIÓN EN LA SECRETARÍA DE GOBIERNO Y PARTICIPACIÓN COMO ENLACE TERRITORIAL Y DINAMIZADOR DE PAZ EN EL MUNICIPIO DE SUCRE  EN EL MARCO DEL PROYECTO "DINAMIZADORES DE PAZ Y CONVIVENCIA CIUDADANA" </t>
  </si>
  <si>
    <t xml:space="preserve">PRESTAR SERVICIOS TÉCNICOS DE APOYO A LA GESTIÓN EN LA SECRETARÍA DE GOBIERNO Y PARTICIPACIÓN COMO ENLACE TERRITORIAL Y DINAMIZADOR DE PAZ EN EL MUNICIPIO DE PURACE  EN EL MARCO DEL PROYECTO "DINAMIZADORES DE PAZ Y CONVIVENCIA CIUDADANA" </t>
  </si>
  <si>
    <t xml:space="preserve">PRESTAR SERVICIOS TÉCNICOS DE APOYO A LA GESTIÓN EN LA SECRETARÍA DE GOBIERNO Y PARTICIPACIÓN COMO ENLACE TERRITORIAL Y DINAMIZADOR DE PAZ EN EL MUNICIPIO DE LA VEGA  EN EL MARCO DEL PROYECTO "DINAMIZADORES DE PAZ Y CONVIVENCIA CIUDADANA" </t>
  </si>
  <si>
    <t xml:space="preserve">PRESTAR SERVICIOS TÉCNICOS DE APOYO A LA GESTIÓN EN LA SECRETARÍA DE GOBIERNO Y PARTICIPACIÓN COMO ENLACE TERRITORIAL Y DINAMIZADOR DE PAZ EN EL MUNICIPIO DE POPAYÁN  EN EL MARCO DEL PROYECTO "DINAMIZADORES DE PAZ Y CONVIVENCIA CIUDADANA" </t>
  </si>
  <si>
    <t xml:space="preserve">CONTRATAR EL SERVICIO DE ALIMENTACIÓN PARA EL DESARROLLO DE TALLERES Y/O ENCUENTROS MUNICIPALES, REGIONALES Y DEPARTAMENTALES DE FORMACIÓN  SENSIBILIZACIÓN CON FUNCIONARIOS, LIDERS COMUNITARIOS Y SOCIEDAD VICIL EN GENERAL  EN EL MARCO DE EJECUCIÓN DE ACTIVIDADES DEL PROYECTO  "DINAMIZADORES DE PAZ Y CONVIVENCIA CIUDADANA"  </t>
  </si>
  <si>
    <t>01 de marzo de 2018</t>
  </si>
  <si>
    <t>9 meses</t>
  </si>
  <si>
    <t xml:space="preserve">MENOR CUANTIA </t>
  </si>
  <si>
    <t xml:space="preserve">CONTRATAR EL SERVICIO DE ELABORACIÓN DE IMPRESOS, PIEZAS ELABORADAS POR SISTEMAS DE IMPRESIÓN ANÁLOGAS O DIGITAL Y MATERIALES DE PAPELERÍA SEGÚN LOS REQUERIMIENTOS DE LA ENTIDAD, EN EL MARCO DE EJECUCIÓN DE ACTIVIDADES DEL PROYECTO ""DINAMIZADORES DE PAZ Y CONVIVENCIA CIUDADANA"  </t>
  </si>
  <si>
    <t>02 de abril de 2018</t>
  </si>
  <si>
    <t xml:space="preserve">CONTRATAR EL SERVICIO PARA COMPRA DE EQUIPOS Y ELEMENTOS DE OFICINA SEGÚN LOS REQUERIMIENTOS DE LA SECRETARÍA DE GOBIERNO Y PARTICIPACIÓN EN EL MARCO DE EJECUCIÓN DE ACTIVIDADES DEL PROYECTO "DINAMIZADORES DE PAZ Y CONVIVENCIA CIUDADANA"  </t>
  </si>
  <si>
    <t>01 de febrero de 2018</t>
  </si>
  <si>
    <t xml:space="preserve">3 meses </t>
  </si>
  <si>
    <t>CONTRATAR EL SERVICIO DE OPERADOR PARA LA ESTRATEGIA DE INFORMACIÓN Y COMUNICACIÓN  DISEÑADA E IMPLEMENTADA QUE PROMUEVA Y DIFUNDA LAS ACCIONES EMPRENDIDAS POR LOS DINAMIZADORES DE PAZ Y CONVIVENCIA EN LOS TERRITORIOS QUE APORTE A LA CONSTRUCCIÓN DE NARRATIVAS DE GESTOS DE PAZ EN EL CAUCA EN EL MARCO DEL PROYECTO “DINAMIZADORES DE PAZ Y CONVIVENCIA CIUDADANA EN EL DEPARTAMENTO DEL CAUCA”</t>
  </si>
  <si>
    <t>8 Meses</t>
  </si>
  <si>
    <t xml:space="preserve">CONTRATAR LA CONSULTORÍA Y LOGÍSTICA PARA LA FORMULACIÓN DE LA POLÍTICA PÚBLICA INTEGRAL DE SEGURIDAD Y CONVIVENCIA CIUDADANA EN EL MARCO DEL PROYECTO: “CONSOLIDACIÓN DE LOS DINAMIZADORES DE PAZ Y CONVIVENCIA CIUDADANA EN EL DEPARTAMENTO DEL CAUCA” </t>
  </si>
  <si>
    <t>CONTRATAR LOGÍSTICA PARA PROCESO DE SENSIBILIZACIÓN CON SERVIDORES PÚBLICOS, MEDIOS DE COMUNICACIÓN Y SOCIEDAD CIVIL PARA CONSTRUIR NARRATIVAS DE PAZ, RECONCILIACIÓN Y CONVIVENCIA EN EL MARCO DEL PROYECTO “DINAMIZADORES DE PAZ Y CONVIVENCIA CIUDADANA EN EL DEPARTAMENTO DEL CAUCA”</t>
  </si>
  <si>
    <t>CONTRATAR LA CONSULTORÍA Y LOGÍSTICA PARA LA FORMULACIÓN DE LA POLÍTICA PÚBLICA DE LIBERTAD RELIGIOSA EN EL MARCO DEL PROYECTO: "FORMULACIÓN  DE LA POLÍTICA PÚBLICA  DE LIBERTAD RELIGIOSA Y DE CULTOS DEL DEPARTAMENTO DEL CAUCA”"</t>
  </si>
  <si>
    <t>10 de enero de 2018</t>
  </si>
  <si>
    <t>SI</t>
  </si>
  <si>
    <t>CONTRATAR EL SERVICIO DE OPERADOR TECNICO Y LOGÍSTICO PARA LA REALIZACIÓN DE LOS TALLERES, SEMINARIOS, ENCUENTROS Y REUNIONES VINCULADAS A LA EJECUCIÓN DE LOS PLANES, PROGRAMAS, PROYECTOS Y POLITICAS PARA LA DISMINUSIÓN DE LA VIOLENCIA ESTRUCTURAL DEL DEPARTAMENTO DEL CAUCA EN EL MARCO DEL PROYECTO  "IMPLEMENTACIÓN DE ESTRATEGIAS QUE FORTALEZCAN LA SEGUIRDAD HUMANA PARA LA PAZ Y LA CONVIVENCIA CIUDADANA EN EL DEPARTAMENTO DEL CAUCA"</t>
  </si>
  <si>
    <t>CONTRATAR LA CONSULTORÍA PARA LA ACTUALIZACIÓN PARTICIPATIVA DEL PLAN INTEGRAL DE SEGURIDAD Y CONVIVENCIA CIUDADANA CON LOS ENFOQUES DIFERENCIALES, EL CODIGO NACIONAL DE POLICÍA Y CONVIVENCIA Y LOS LINEAMIENTOS DEL MINISTERIO DEL INTERIOR EN EL MARCO DE LA EJECUCIÓN DEL PROYECTO "IMPLEMENTACIÓN DE ESTRATEGIAS QUE FORTALEZCAN LA SEGUIRDAD HUMANA PARA LA PAZ Y LA CONVIVENCIA CIUDADANA EN EL DEPARTAMENTO DEL CAUCA"</t>
  </si>
  <si>
    <t>4 Meses</t>
  </si>
  <si>
    <t>CONTRATAR EL SERVICIO DE OPERADOR TECNICO Y LOGÍSTICO PARA LA REALIZACIÓN DE LOS TALLERES, SEMINARIOS, ENCUENTROS Y REUNIONES VINCULADOS A LA IMPLEMENTACIÓN DEL PLAN INTEGRAL DE SEGUIRDAD Y CONVIVENCIA CIUDADANA DEL DEPARTAMENTO DEL CAUCA EN EL MARCO DEL PROYECTO "IMPLEMENTACIÓN DE ESTRATEGIAS QUE FORTALEZCAN LA SEGUIRDAD HUMANA PARA LA PAZ Y LA CONVIVENCIA CIUDADANA EN EL DEPARTAMENTO DEL CAUCA"</t>
  </si>
  <si>
    <t>CONTRATAR EL SERVICIO DE OPERADOR TECNICO Y LOGÍSTICO PARA LA REALIZACIÓN DE LOS TALLERES, ENCUENTROS Y CAMPAÑAS QUE PROMUEVAN LA TRAMITACIÓN PACÍFICA DE LOS CONFLICTOS  Y LA PROMOCIÓN DE UNA CULTURA DE PAZ EN LOS TERRITORIOS CON ENFOQUE DIFERENCIAL, EN EL MARCO DEL PROYECTO "IMPLEMENTACIÓN DE ESTRATEGIAS QUE FORTALEZCAN LA SEGUIRDAD HUMANA PARA LA PAZ Y LA CONVIVENCIA CIUDADANA EN EL DEPARTAMENTO DEL CAUCA"</t>
  </si>
  <si>
    <t>1 de marzo de 2018</t>
  </si>
  <si>
    <t>PRESTAR LOS SERVICIOS PROFESIONALES EN LA SECRETARÌA DE GOBIERNO Y PARTICIPACIÓN DEL DEPARTAMENTO DEL CAUCA PARA APOYAR LA COORDINACIÓN DE LAS ACTIVIDADES NECESARIAS EN LA EJECUCIÓN DEL PROYECTO: "GARANTÍA DE LOS DERECHOS HUMANOS Y LA CONSTRUCCIÓN DE LA PAZ EN EL DEPARTAMENTO DEL CAUCA"</t>
  </si>
  <si>
    <t>CONTRATACIÓN DIRECTA</t>
  </si>
  <si>
    <t>PRESTAR LOS SERVICIOS PROFESIONALES ESPECIALIZADOS EN LA SECRETARIA DE GOBIERNO Y PARTICIPACIÓN DEL DEPARTAMENTO DEL CAUCA APOYANDO LA EJECUCIÓN DEL PROYECTO: “GARANTÍA DE LOS DERECHOS HUMANOS Y LA CONSTRUCCIÓN DE LA PAZ EN EL DEPARTAMENTO DEL CAUCA""</t>
  </si>
  <si>
    <t xml:space="preserve">PRESTAR LOS SERVICIOS PROFESIONALES PARA APOYAR LA EJECUCIÓN DEL PROYECTO: "GARANTÍA DE LOS DERECHOS HUMANOS Y LA CONSTRUCCIÓN DE LA PAZ EN EL DEPARTAMENTO DEL CAUCA" </t>
  </si>
  <si>
    <t xml:space="preserve">CONTRATAR LOS SERVICIOS DE OPERADOR LOGÍSTICO (ALIMENTACIÓN, PAPELERÍA, HOSPEDAJE, ALQUILER DE AUDITORIOS, SONIDO)  EN EL MARCO DEL PROYECTO: " "GARANTÍA DE LOS DERECHOS HUMANOS Y LA CONSTRUCCIÓN DE LA PAZ EN EL DEPARTAMENTO DEL CAUCA" </t>
  </si>
  <si>
    <t xml:space="preserve">1 DE FEBRERO DE 2018 </t>
  </si>
  <si>
    <t xml:space="preserve">SELECCIÓN ABREVIADA </t>
  </si>
  <si>
    <t>CONTRATAR EL SERVICIO DE TRANSPORTE PARA EL DESARROLLO DE LAS ACTIVIDADES CONTEMPLADAS EN EL MARCO DEL PROYECTO "GARANTÍA DE LOS DERECHOS HUMANOS Y LA CONSTRUCCIÓN DE LA PAZ EN EL DEPARTAMENTO DEL CAUCA"</t>
  </si>
  <si>
    <t xml:space="preserve">1 DE FEREBRO DE 2017 </t>
  </si>
  <si>
    <t xml:space="preserve">PROPIOS </t>
  </si>
  <si>
    <t>CONTRATAR EL SERVICIO DE DISEÑO Y PUBLICACIÓN DE 3000 CARTILLAS COMO PRODUCTODE LA SISTEMATIZACIÓN DEL PROCESO EN EL MARCO DEL PROYECTO "GARANTÍA DE LOS DERECHOS HUMANOS Y LA CONSTRUCCIÓN DE LA PAZ EN EL DEPARTAMENTO DEL CAUCA"</t>
  </si>
  <si>
    <t xml:space="preserve">1 DE JULIO DE 2017 </t>
  </si>
  <si>
    <t xml:space="preserve">MINIMA CUANTÍA </t>
  </si>
  <si>
    <t>PRESTAR LOS SERVICIOS PROFESIONALES ESPECIALIZADOS COMO APOYO A LA COORDINACIÓN DE ACTIVIDADES EN EL MARCO DE  EJECUCIÓN DEL PROYECTO   “INCREMENTO DE LOS NIVELES DE PARTICIPACION SOCIAL, POLITICA, ELECTORAL Y COMUNITARIA ORIENTADA HACIA LA CONSTRUCCIÓN DE LA PAZ TERRITORIAL EN EL DEPARTAMENTO DEL CAUCA” DE LA SECRETARÍA DE GOBIERNO Y PARTICIPACIÓN DEL DEPARTAMENTO</t>
  </si>
  <si>
    <t>PRESTAR LOS SERVICIOS PROFESIONALES ESPECIALIZADOS EN EL MARCO DE  EJECUCIÓN DEL PROYECTO   “INCREMENTO DE LOS NIVELES DE PARTICIPACION SOCIAL, POLITICA, ELECTORAL Y COMUNITARIA ORIENTADA HACIA LA CONSTRUCCIÓN DE LA PAZ TERRITORIAL EN EL DEPARTAMENTO DEL CAUCA” DE LA SECRETARÍA DE GOBIERNO Y PARTICIPACIÓN DEL DEPARTAMENTO</t>
  </si>
  <si>
    <t>PRESTAR LOS SERVICIOS PROFESIONALES EN EL MARCO DE  EJECUCIÓN DEL PROYECTO   “INCREMENTO DE LOS NIVELES DE PARTICIPACION SOCIAL, POLITICA, ELECTORAL Y COMUNITARIA ORIENTADA HACIA LA CONSTRUCCIÓN DE LA PAZ TERRITORIAL EN EL DEPARTAMENTO DEL CAUCA” DE LA SECRETARÍA DE GOBIERNO Y PARTICIPACIÓN DEL DEPARTAMENTO</t>
  </si>
  <si>
    <t>CONTRATAR EL SERVICIO DE OPERADOR LOGISTICO EN EL MARCO DE  EJECUCIÓN DE ACTIVIDADES DEL PROYECTO   “INCREMENTO DE LOS NIVELES DE PARTICIPACION SOCIAL, POLITICA, ELECTORAL Y COMUNITARIA ORIENTADA HACIA LA CONSTRUCCIÓN DE LA PAZ TERRITORIAL EN EL DEPARTAMENTO DEL CAUCA” DE LA SECRETARÍA DE GOBIERNO Y PARTICIPACIÓN DEL DEPARTAMENTO</t>
  </si>
  <si>
    <t xml:space="preserve">CONTRATAR EL SERVICIO DE OPERADOR LOGISTICO EN EL MARCO DE  EJECUCIÓN DE ACTIVIDADES DEL BANCO DE INICIATIVAS Y PILOTO DE PRESUPUESTOS PARTICIPATIVOS DEL PROYECTO “INCREMENTO DE LOS NIVELES DE PARTICIPACION SOCIAL, POLITICA, ELECTORAL Y COMUNITARIA ORIENTADA HACIA LA CONSTRUCCIÓN DE LA PAZ TERRITORIAL EN EL DEPARTAMENTO DEL CAUCA” DE LA SECRETARÍA DE GOBIERNO Y PARTICIPACIÓN DEL DEPARTAMENTO </t>
  </si>
  <si>
    <t xml:space="preserve">11 mese </t>
  </si>
  <si>
    <t xml:space="preserve">CONTRATAR EL SERVICIO DE TRANSPORTE AL PERSONAL PARTICIPANTE DE LOS EVENTOS EN EL MARCO DE EJECUCIÓN DEL PROYECTO  “INCREMENTO DE LOS NIVELES DE PARTICIPACION SOCIAL, POLITICA, ELECTORAL Y COMUNITARIA ORIENTADA HACIA LA CONSTRUCCIÓN DE LA PAZ TERRITORIAL EN EL DEPARTAMENTO DEL CAUCA” DE LA SECRETARÍA DE GOBIERNO Y PARTICIPACIÓN DEL DEPARTAMENTO </t>
  </si>
  <si>
    <t xml:space="preserve">11 meses </t>
  </si>
  <si>
    <t xml:space="preserve">febrero </t>
  </si>
  <si>
    <t>Mínima Cuantía</t>
  </si>
  <si>
    <t xml:space="preserve">propios </t>
  </si>
  <si>
    <t>Minima cuantía</t>
  </si>
  <si>
    <t>propios</t>
  </si>
  <si>
    <t xml:space="preserve">Apoyo logìstico para atender la agenda oficial de reuniones, eventos, actos, conmemoraciones, acompañamientos y atenciones que deban prestarse durante la visita al oficial al departamento de diferentes personalidades y/o delegaciones del orden nacional e internacional, por parte del Despacho del Gobernador. </t>
  </si>
  <si>
    <t xml:space="preserve">Apoyo logístico para la audiencia pública de rendición de cuentas correspondiente a la vigencia 2017  </t>
  </si>
  <si>
    <t>OFICINA DE PROTOCOLO (Cuartp piso)</t>
  </si>
  <si>
    <t xml:space="preserve">12 Meses </t>
  </si>
  <si>
    <t>Recursos propios
fortalecimiento ST OCAD Cauca</t>
  </si>
  <si>
    <t>11. 5 Meses</t>
  </si>
  <si>
    <t>Recursos Propios</t>
  </si>
  <si>
    <t xml:space="preserve">3 Meses </t>
  </si>
  <si>
    <t>11.5 Meses</t>
  </si>
  <si>
    <t>11 Meses</t>
  </si>
  <si>
    <t xml:space="preserve">9 Meses </t>
  </si>
  <si>
    <t>fortalecimiento ST OCAD Regional Pacifico</t>
  </si>
  <si>
    <t>11,5 Meses</t>
  </si>
  <si>
    <t>6 Meses</t>
  </si>
  <si>
    <t>90121502
90111500
90101700</t>
  </si>
  <si>
    <t xml:space="preserve"> Contratar el suministro de  logística requerida para el desarrollo deeventos de fortalecimiento al consejo de patrimonio departamental</t>
  </si>
  <si>
    <t>1 Mes</t>
  </si>
  <si>
    <t>Menor cuantia</t>
  </si>
  <si>
    <t xml:space="preserve">SI </t>
  </si>
  <si>
    <t>APROBADA</t>
  </si>
  <si>
    <t>POD - Prestar servicios  profesionales como Coordinador técnico en el marco de proyecto financiado con recursos del SGR denominado "Formulación del plan de ordenamiento territorial</t>
  </si>
  <si>
    <t xml:space="preserve">POD - Prestar servicios  profesionales como  Profesional  de comunicaciones y logistica en el marco de proyecto financiado con recursos del SGR denominado "Formulación del plan de ordenamiento territorial
</t>
  </si>
  <si>
    <t>POD Prestar servicios de apoyo a la gestión como TECNICO DE APOYO  ADMINISTRATIVO en el marco de proyecto financiado con recursos del SGR denominado "Formulación del plan de ordenamiento territorial</t>
  </si>
  <si>
    <t>POD Prestar srervicios de apoyo a la gestion como TECNICO DE APOYO ADMINISTRATIVO en el marco de proyecto financiado con recursos del SGR denominado "Formulación del plan de ordenamiento territorial</t>
  </si>
  <si>
    <t>POD - Prestar servicios  profesionales como Experto en negocios sostenibles, economía ambiental, planes de negocio para servicios ambientales en el marco de proyecto financiado con recursos del SGR denominado "Formulación del plan de ordenamiento territorial</t>
  </si>
  <si>
    <t>Concurso de meritos</t>
  </si>
  <si>
    <t>POD - Prestar servicios  profesionales como  Experto en ordenación de cuencas hidrográficas en el marco de proyecto financiado con recursos del SGR denominado "Formulación del plan de ordenamiento territorial</t>
  </si>
  <si>
    <t>POD - Prestar servicios  profesionales como  Geógrafo experto en definiciones de políticas ambientales en el marco de proyecto financiado con recursos del SGR denominado "Formulación del plan de ordenamiento territorial</t>
  </si>
  <si>
    <t>POD - Prestar servicios  profesionales como  Experto en ordenamiento territorial en el marco de proyecto financiado con recursos del SGR denominado "Formulación del plan de ordenamiento territorial</t>
  </si>
  <si>
    <t>POD - Prestar servicios  profesionales como  coordinador dimensión ambiental en el marco de proyecto financiado con recursos del SGR denominado "Formulación del plan de ordenamiento territorial</t>
  </si>
  <si>
    <t>POD - Prestar servicios  profesionales como  Profesional apoyo dimensión ambiental en el marco de proyecto financiado con recursos del SGR denominado "Formulación del plan de ordenamiento territorial</t>
  </si>
  <si>
    <t>POD - Prestar servicios  profesionales como  Coordinador dimension economica en el marco de proyecto financiado con recursos del SGR denominado "Formulación del plan de ordenamiento territorial</t>
  </si>
  <si>
    <t>POD - Prestar servicios  profesionales como  Profesional apoyo en política económica  en el marco de proyecto financiado con recursos del SGR denominado "Formulación del plan de ordenamiento territorial</t>
  </si>
  <si>
    <t>POD - Prestar servicios  profesionales como Coordinador dimension social en el marco de proyecto financiado con recursos del SGR denominado "Formulación del plan de ordenamiento territorial</t>
  </si>
  <si>
    <t>POD - Prestar servicios  profesionales como  Profesional apoyo en infraestructura social, salud, educación  en el marco de proyecto financiado con recursos del SGR denominado "Formulación del plan de ordenamiento territorial</t>
  </si>
  <si>
    <t>POD - Prestar servicios  profesionales como  Profesional diálogo regional I en el marco de proyecto financiado con recursos del SGR denominado "Formulación del plan de ordenamiento territorial</t>
  </si>
  <si>
    <t>POD - Prestar servicios  profesionales como  Profesional diálogo regional II en el marco de proyecto financiado con recursos del SGR denominado "Formulación del plan de ordenamiento territorial</t>
  </si>
  <si>
    <t>POD - Prestar servicios  profesionales como  Profesional diálogo regional III en el marco de proyecto financiado con recursos del SGR denominado "Formulación del plan de ordenamiento territorial</t>
  </si>
  <si>
    <t xml:space="preserve"> POD - Prestar servicios  profesionales como Coordinador SIG en el marco de proyecto financiado con recursos del SGR denominado "Formulación del plan de ordenamiento territorial</t>
  </si>
  <si>
    <t>POD - Prestar servicios  profesionales como  Profesional urbano regional en el marco de proyecto financiado con recursos del SGR denominado "Formulación del plan de ordenamiento territorial</t>
  </si>
  <si>
    <t>POD - Prestar servicios  profesionales como profesional SIG en el marco de proyecto financiado con recursos del SGR denominado "Formulación del plan de ordenamiento territorial</t>
  </si>
  <si>
    <t>Sistema de Videovigilancia de circuito cerrado de television (CCTV completo) con 8 camaras tipo domo fijas</t>
  </si>
  <si>
    <t>Minima Cuantía</t>
  </si>
  <si>
    <t>Oficina de Gestión Tecnológica y TIC's - Cesar Andres Olave Ruiz - colave@cauca.gov.co</t>
  </si>
  <si>
    <t>Camara fotográfica digital Nikon 5600 lente 18-55mm</t>
  </si>
  <si>
    <t>Stickers</t>
  </si>
  <si>
    <t>Ventiladores</t>
  </si>
  <si>
    <t>MiniComponente</t>
  </si>
  <si>
    <t>Multitomas 6 servicios</t>
  </si>
  <si>
    <t>Extensiones 10 mts</t>
  </si>
  <si>
    <t>Cuentas Google Gsuite</t>
  </si>
  <si>
    <t>Mantenimiento aire acondicionado - recarga</t>
  </si>
  <si>
    <t>Limpiador de discos compactos cd/dvd</t>
  </si>
  <si>
    <t>Enrutadores de Red</t>
  </si>
  <si>
    <t>Software Servidor de Aplicaciones licencias cliente - oracle standard edition 2</t>
  </si>
  <si>
    <t>Cinta Enmascarar</t>
  </si>
  <si>
    <t>Cubierta de cables de computador</t>
  </si>
  <si>
    <t>Capacitar y certificar servidores públicos de la Gobernación del Cauca en el uso de herramientas tecnológicas</t>
  </si>
  <si>
    <t>Suscribir un convenio de intercambio laboral con entidad estatal modelo para acoger buenas practicas</t>
  </si>
  <si>
    <t>Adecuar el centro de datos de la Gobernación del Cauca - DataCenter</t>
  </si>
  <si>
    <t>Mantenimiento a infraestructura tecnológica y Equipos</t>
  </si>
  <si>
    <t>Adquirir equipo informático y de impresión</t>
  </si>
  <si>
    <t>Contratar soporte de Aplicaciones</t>
  </si>
  <si>
    <t>Renovar la red electrica y de comunicaciones del edificio del nivel central</t>
  </si>
  <si>
    <t>Adquirir herramientas de comunicación y colaboración</t>
  </si>
  <si>
    <t>Adquirir licencias de software</t>
  </si>
  <si>
    <t>CONSTRUCCION DEL PAVIEMENTO DE LA VIA 1202: ESTRECHO - BALBOA - ARGELIA - EL PLATEADO ENTRE EL PR25+235 AL PR30+235 MUNICIPIO DE BALBOA</t>
  </si>
  <si>
    <t>LICITACION PUBLICA</t>
  </si>
  <si>
    <t>SGR</t>
  </si>
  <si>
    <t>INTERVENTORÍA TÉCNICA, ADMINISTRATIVA, JURIDICA Y CONTABLE AL PROYECTO: CONSTRUCCION DEL PAVIEMENTO DE LA VIA 1202: ESTRECHO - BALBOA - ARGELIA - EL PLATEADO ENTRE EL PR25+235 AL PR30+235 MUNICIPIO DE BALBOA</t>
  </si>
  <si>
    <t>CONCURSO DE MERITOS</t>
  </si>
  <si>
    <t>PAVIMENTACIÓN DE LA VÍA 25CC25, SANTANDER DE QUILICHAO – SAN PEDRO – LA PLACA – NUEVO DÍA – LA MINA BORONDILLO, SECTOR SAN PEDRO – LA PALOMERA EN EL MUNICIPIO DE SANTANDER DE QUILICHAO</t>
  </si>
  <si>
    <t>INTERVENTORÍA TÉCNICA, ADMINISTRATIVA, JURIDICA Y CONTABLE AL PROYECTO: PAVIMENTACIÓN DE LA VÍA 25CC25, SANTANDER DE QUILICHAO – SAN PEDRO – LA PLACA – NUEVO DÍA – LA MINA BORONDILLO, SECTOR SAN PEDRO – LA PALOMERA EN EL MUNICIPIO DE SANTANDER DE QUILICHAO</t>
  </si>
  <si>
    <t>PAVIMENTACIÓN DE LA VÍA 25CC14 POPAYAN - CHIRIBIO - PIEDRA LEON – EL TREBOL SECTOR PR 1+496 AL PR 2+946</t>
  </si>
  <si>
    <t>4 MESES</t>
  </si>
  <si>
    <t>INTERVENTORÍA TÉCNICA, ADMINISTRATIVA, JURIDICA Y CONTABLE AL PROYECTO: PAVIMENTACIÓN DE LA VÍA 25CC14 POPAYAN - CHIRIBIO - PIEDRA LEON – EL TREBOL SECTOR PR 1+496 AL PR 2+946</t>
  </si>
  <si>
    <t>Estudios fase I Marginal del río Cauca</t>
  </si>
  <si>
    <t>Tres (3) profesionales para prestar los servicios profesionales como COORDINADOR DE INVENTARIO en la ejecución del proyecto Formulacion de los Planes viales municipales de la red terciaria del Departamento del Cauca</t>
  </si>
  <si>
    <t>12 MESES</t>
  </si>
  <si>
    <t>CONTRATACION DIRECTA</t>
  </si>
  <si>
    <t>Dos (2) profesionales para prestar los servicios como ASESORES  en la ejecución del proyecto Formulacion de los Planes viales municipales de la red terciaria del Departamento del Cauca</t>
  </si>
  <si>
    <t>Un (1) profesional para prestar los servicios profesionales apoyo COORDINACION SIG  en la ejecución del proyecto Formulacion de los Planes viales municipales de la red terciaria del Departamento del Cauca</t>
  </si>
  <si>
    <t>Seis (6) profesionales para prestar los servicios profesionales como INGENIERO DE CAMPO LIDER en la ejecución del proyecto Formulacion de los Planes viales municipales de la red terciaria del Departamento del Cauca</t>
  </si>
  <si>
    <t>7 MESES</t>
  </si>
  <si>
    <t>Seis (6) profesionles para prestar los servicios profesionales como INGENIERO AUXILIAR GPS CAMPO en la ejecución del proyecto Formulacion de los Planes viales municipales de la red terciaria del Departamento del Cauca</t>
  </si>
  <si>
    <t>Seis (6) profesionales para prestar los servicios profesionales como INGENIERO AUXILIAR CAMPO en la ejecución del proyecto Formulacion de los Planes viales municipales de la red terciaria del Departamento del Cauca</t>
  </si>
  <si>
    <t>Seis (6) AUXILIAR DE CAMPO para prestar los servicios en la ejecución del proyecto Formulacion de los Planes viales municipales de la red terciaria del Departamento del Cauca</t>
  </si>
  <si>
    <t>Un (1) profesional para prestar los servicios profesionales como INGENIERO ESPECIALISTA EN ESTRUCTURAS para la ejecución del proyecto Formulacion de los Planes viales municipales de la red terciaria del Departamento del Cauca</t>
  </si>
  <si>
    <t>Un (1) profesional para prestar los servicios profesionales como INGENIERO ESPECIALISTA EN GEOTECNIA para la ejecución del proyecto Formulacion de los Planes viales municipales de la red terciaria del Departamento del Cauca</t>
  </si>
  <si>
    <t>Tres (3) técnicos o tecnólogos para prestar los servicios como DIGITADORES para prestar los servicios en la ejecución del proyecto Formulación de los Planes viales municipales de la red terciaria del Departamento del Cauca</t>
  </si>
  <si>
    <t>Seis (6) profesionles para prestar los servicios profesionales como AUXILIAR EN MANEJO SIG en la ejecución del proyecto Formulacion de los Planes viales municipales de la red terciaria del Departamento del Cauca</t>
  </si>
  <si>
    <t>Un (1) profesional para prestar los servicios profesionales como SOCIOLOGO para la ejecución del proyecto Formulacion de los Planes viales municipales de la red terciaria del Departamento del Cauca</t>
  </si>
  <si>
    <t>Un (1) profesional para prestar los servicios profesionales como ABOGADO para la ejecución del proyecto Formulacion de los Planes viales municipales de la red terciaria del Departamento del Cauca</t>
  </si>
  <si>
    <t>Un (01) técnico o tecnólogo para prestar los servicios de Apoyo a la gestiòn para la ejecución del proyecto Formulacion de los Planes viales municipales de la red terciaria del Departamento del Cauca</t>
  </si>
  <si>
    <t>Un (1) profesional para prestar los servicios profesionales como ECONOMISTA para la ejecución del proyecto Formulacion de los Planes viales municipales de la red terciaria del Departamento del Cauca</t>
  </si>
  <si>
    <t>Un (1) profesional para prestar los servicios profesionales como ADMINISTRADOR DE EMPRESAS para la ejecución del proyecto Formulacion de los Planes viales municipales de la red terciaria del Departamento del Cauca</t>
  </si>
  <si>
    <t>Un (1) técnico o tecnólogo para prestar los servicios de Apoyo a la gestiòn para la ejecución del proyecto Formulacion de los Planes viales municipales de la red terciaria del Departamento del Cauca</t>
  </si>
  <si>
    <t>Suministro de Herramienta Menor (Macetas, peinillas, cintas, pintura y puntillas para la ejecuciòn del proyecto Formulaciòn de Planes viales municipales de la red terciaria del Departamento del Cauca.</t>
  </si>
  <si>
    <t>1 MES</t>
  </si>
  <si>
    <t>Suministro Mojones de referenciaciaciòn para la ejecuciòn del proyecto Formulaciòn de Planes viales municipales de la red terciaria del Departamento del Cauca.</t>
  </si>
  <si>
    <t>Compra de equipos de computo estándar y sofware para la ejecuciòn del proyecto Formulaciòn de Planes viales municipales de la red terciaria del Departamento del Cauca.</t>
  </si>
  <si>
    <t>Suministro dotación comisiones de campo ( Chalecos, Impermaebales, botas, etc) para la ejecuciòn del proyecto Formulaciòn de Planes viales municipales de la red terciaria del Departamento del Cauca.</t>
  </si>
  <si>
    <t>Suministro de Impresiòn de planos para la ejecución del proyecto Formulaciòn de Planes viales municipales de la red terciaria del Departamento del Cauca</t>
  </si>
  <si>
    <t>Planes corporativos para  la ejecuciòn del proyecto Formulaciòn de Planes viales municipales de la red terciaria del Departamento del Cauca</t>
  </si>
  <si>
    <t xml:space="preserve">Transporte para el desplazamiento del personal adcrito a al ejecuciòn del proyecto Planes viales Municipales de la red terciaria del Departamento. </t>
  </si>
  <si>
    <t xml:space="preserve">SELECCION ABREVIADA </t>
  </si>
  <si>
    <t>Prestar los Servicios Profesionales como apoyo a la supervisión de los proyectos de la Secretaria de Infraestructura principalmente en programas de vivienda urbana y rural del departamento del Cauca</t>
  </si>
  <si>
    <t>INGRESOS CORRIENTES DE LIBRE DESTINACIÓN</t>
  </si>
  <si>
    <t xml:space="preserve">
Prestar los servicios tecnicos como apoyo a la gestión en el seguimiento técnico al desarrollo de proyectos de la Secretaría de infraestructura, principalmente en vivienda de interés social.
</t>
  </si>
  <si>
    <t>Contratación obras contempladas en el Convenio 454 de 2016, suscrito entre el Departamento Administrativo para la Prosperidad Social y el Departamento del Cauca</t>
  </si>
  <si>
    <t>HASTA DICIEMBRE DE 2018</t>
  </si>
  <si>
    <t>LICITACIÓN PÚBLICA</t>
  </si>
  <si>
    <t>RECURSOS DPS Y PROPIOS DEL DEPARTAMENTO</t>
  </si>
  <si>
    <t xml:space="preserve">Interventoria para el proyecto Construcción Infraestructura Física del estadio de futbol de la planada de Avirama, Resguardo Indígena de Avirama Municipio de Páez Cauca.
</t>
  </si>
  <si>
    <t>MENOR CUANTÍA</t>
  </si>
  <si>
    <t>RECURSO DE LA NACION, DESTINACIÓN ESPECIFICA</t>
  </si>
  <si>
    <t>Prestar los Servicios Profesionales como apoyo a la supervisión de los proyectos de la Secretaria de Infraestructura principalmente en programas de electrificación del departamento del Cauca</t>
  </si>
  <si>
    <t>CONSTRUCCION DE REDES ELECTRICAS DE MT Y BT E INSTALACION DE TRANSFORMADORES EN LA VEREDAS PUERTA GRANDE Y ALTO DE LA JAGUA MUNICIPIO DE LA SIERRA – DEPARTAMENTO DEL CAUCA</t>
  </si>
  <si>
    <t>SELECCIÓN ABREVIADA DE MENOR CUANTÍA</t>
  </si>
  <si>
    <t>INTERVENTORIA TECNICA, ADMINISTRATIVA, FINANCIERA, JURIDICA Y CONTABLE AL CONTRATO DE OBRA DERIVADO DEL PROYECTO: CONSTRUCCION DE REDES ELECTRICAS DE MT Y BT E INSTALACION DE TRANSFORMADORES EN LA VEREDAS PUERTA GRANDE Y ALTO DE LA JAGUA MUNICIPIO DE LA SIERRA – DEPARTAMENTO DEL CAUCA</t>
  </si>
  <si>
    <t>MINIMA CUANTÍA</t>
  </si>
  <si>
    <t>CONSTRUCCIÓN DE REDES ELÉCTRICAS PARA LA IMPLEMENTACIÓN DEL SISTEMA DE ALUMBRADO PÚBLICO DE LA VÍA PUERTO TEJADA – PUENTE EL HORMIGUERO</t>
  </si>
  <si>
    <t>INTERVENTORIA TECNICA, ADMINISTRATIVA, FINANCIERA, JURIDICA Y CONTABLE AL CONTRATO DE OBRA DERIVADO DEL PROYECTO: CONSTRUCCIÓN DE REDES ELÉCTRICAS PARA LA IMPLEMENTACIÓN DEL SISTEMA DE ALUMBRADO PÚBLICO DE LA VÍA PUERTO TEJADA – PUENTE EL HORMIGUERO</t>
  </si>
  <si>
    <t>CONSTRUCCIÓN DE REDES ELÉCTRICAS DE LA VEREDA EL SALERO DEL MUNICIPIO DE LA SIERRA, DEPARTAMENTO DEL CAUCA</t>
  </si>
  <si>
    <t>MAYO</t>
  </si>
  <si>
    <t>INTERVENTORIA TECNICA AL CONTRATO DE OBRA DERIVADO DEL PROYECTO: CONSTRUCCIÓN DE REDES ELÉCTRICAS DE LA VEREDA EL SALERO DEL MUNICIPIO DE LA SIERRA, DEPARTAMENTO DEL CAUCA</t>
  </si>
  <si>
    <t>Prestar los Servicios Profesionales como apoyo a la supervisión de los proyectos de la Secretaria de Infraestructura vial y edificaciones publicas del departamento del Cauca</t>
  </si>
  <si>
    <t>REALIZAR LOS ESTUDIOS Y DISEÑOS PARA EL PLAN MAESTRO DE ALCANTARILLADO SANITARIO, ALCANTARILLADO PLUVIAL Y PTAR DEL CENTRO POBLADO LA BALSA, BUENOS AIRES</t>
  </si>
  <si>
    <t>3 MESES</t>
  </si>
  <si>
    <t>MÍNIMA CUANTÍA</t>
  </si>
  <si>
    <t>RECURSOS MUNICIPIO BUENOS AIRES</t>
  </si>
  <si>
    <t>REALIZAR LA INTERVENTORÍA A LOS ESTUDIOS Y DISEÑOS PARA EL PLAN MAESTRO DE ALCANTARILLADO SANITARIO, ALCANTARILLADO PLUVIAL Y PTAR DEL CENTRO POBLADO LA BALSA, BUENOS AIRES</t>
  </si>
  <si>
    <t>ADQUIRIR LANCHA CON DOS MOTORES FUERA DE BORDA DE CAPACIDAD MÍNIMA 100 HP CADA UNO, PARA EL TRANSPORTE DE LOS RESIDUOS SÓLIDOS DE LA CABECERA MUNICIPAL DE GUAPI</t>
  </si>
  <si>
    <t>RECURSOS MUNICIPIO DE GUAPI</t>
  </si>
  <si>
    <t>ADQUIRIR UN TRACTOR CON DOBLE TRACCIÓN CON MOTOR DE CAPACIDAD MÍNIMA 90 HP PARA LA RECOLECCIÓN DE LOS RESIDUOS SÓLIDOS DE LA CABECERA MUNICIPAL DE GUAPI</t>
  </si>
  <si>
    <t>ADQUIRIR VAGONES EN ACERO INOXIDABLE, PARA LA RECOLECCIÓN DE LOS RESIDUOS SÓLIDOS DE LA CABECERA MUNICIPAL DE GUAPI.</t>
  </si>
  <si>
    <t>CONSTRUCCIÓN PLANTA DE TRATAMIENTO DE AGUA POTABLE TIPO COMPACTA TECNOLOGICA 12 LPS</t>
  </si>
  <si>
    <t>RECURSOS MUNICIPIO LA VEGA</t>
  </si>
  <si>
    <t>INTERVENTORÍA TÉCNICA, ADMINISTRATIVA Y FINANCIERA A LA CONSTRUCCIÓN PLANTA DE TRATAMIENTO DE AGUA POTABLE TIPO COMPACTA TECNOLOGICA 12 LPS</t>
  </si>
  <si>
    <t>PRESTAR LOS SERVICIOS TECNICOS COMO APOYO A LA GESTION DOCUMENTAL PARA LOS PROCESOS QUE SE ADELANTAN EN LA SECRETARIA DE INFRAESTRUCTURA PRINCIPALMENTE EN PROCESOS DE APSB</t>
  </si>
  <si>
    <t>RECURSOS PROPIOS LIBRE DESTINACION</t>
  </si>
  <si>
    <t>PRESTAR LOS SERVICIOS ESPECIALIZADOS COMO APOYO A LA ESTRUCTURACION Y SUPERVISION DE LOS PROYECTOS DE LA SECRETARIA DE INFRAESTRUCTURA PRINCIPALMENTE EN PROYECTOS DE APSB</t>
  </si>
  <si>
    <t>PRESTAR LOS SERVICIOS PROFESIONALES ESPECIALIZADOS COMO APOYO A LA SECRETARIA DE INFRAESTRUCTURA PARA LA GESTION JURIDICA Y ADMINISTRATIVA PARA LOS PROCESOS QUE SE DESARROLLAN CON LOS RECURSOS DE APSB DE LOS MUNICIPIOS DESCERTIFICADOS E INFRAESTRUCTURA EDUCATIVA</t>
  </si>
  <si>
    <t>PRESTAR LOS SERVICIOS TECNICOS COMO APOYO A LA GESTION, ADMINISTRACION Y PROCESAMIENTO DE LA INFORMACION CONTABLE PARA LA SECRETARIA DE INFRAESTRUCTURA PRINCIPALMENTE EN LOS PROYECTOS DE APSB</t>
  </si>
  <si>
    <t>PRESTAR LOS SERVICIOS PROFESIONALES COMO APOYO A LA REVISIÓN Y SUPERVISIÓN A PROYECTOS DE APSB Y DEMÁS SECTORES A CARGO DE LA SECRETARÍA DE INFRAESTRUCTURA DEL DEPARTAMENTO DEL CAUCA.</t>
  </si>
  <si>
    <t>PRESTAR LOS SERVICIOS PROFESIONALES COMO APOYO A LA REVISIÓN Y SUPERVISIÓN A PROYECTOS DE INFRAESTRUCTURA VIAL Y EDIFICACIONES PÚBLICAS DEL DEPARTAMENTO DEL CAUCA</t>
  </si>
  <si>
    <t>ADQUISICIÓN DE PREDIO PARA LA CONSTRUCCIÓN DE LA PTAR EN EL MPIO DE GUAPI</t>
  </si>
  <si>
    <t>GOBERNACIÓN DEL CAUCA</t>
  </si>
  <si>
    <t>ADQUISICIÓN DE PREDIO PARA LA CONSTRUCCIÓN ESTACION DE BOMBEO DEL PLAN MAESTRO DE ALCANTARILLADO EN EL MPIO DE GUAPI</t>
  </si>
  <si>
    <t>ADQUISICIÓN DE PREDIO PARA LA CONSTRUCCIÓN  RELLENO SANITARIO PARA LA DISPOSICION FINAL DE RESIDUOS SOLIDOS EN EL MPIO DE GUAPI</t>
  </si>
  <si>
    <t>RESTAURACION, ADECUACIÓN Y DOTACIÓN DE LA PLANTA FISICA DE LA EDIFICACIÓN UBICADA EN LA CALLE 5 N°9-10 DE POPAYÁN.</t>
  </si>
  <si>
    <t>LICITACÓN PÚBLICA</t>
  </si>
  <si>
    <t>INTERVENTORÍA "RESTAURACION, ADECUACIÓN Y DOTACIÓN DE LA PLANTA FISICA DE LA EDIFICACIÓN UBICADA EN LA CALLE 5 N°9-10 DE POPAYÁN".</t>
  </si>
  <si>
    <t>40161500
25172500
15121500
15121900</t>
  </si>
  <si>
    <t>SUMINISTRO DE LLANTAS, FILTROS Y LUBRICANTES PARA LOS EQUIPOS DE OBRA CIVIL QUE ATIENDEN EL MANTENIMIENTOM Y EMERGENCIAS VIALES</t>
  </si>
  <si>
    <t xml:space="preserve">NO </t>
  </si>
  <si>
    <t>15101505
15101506
78181700</t>
  </si>
  <si>
    <t>SUMINISTRO DE COMBUSTIBLE PARA LA MAQUINARIA DE OBRA CIVIL QUE ATIENDE EL MANTENIMIENTO Y EMERGENCIAS VIALES</t>
  </si>
  <si>
    <t xml:space="preserve">SUMINISTRO DE PERSONAL PARA ATENDER EL MANTENIMIENTO, OPERACIÓN Y ADMINSITRACIÓN DE LA MAQUINARIA DE OBRA CIVIL Y VEHÍCULOS QUE ATIENDEN EL MANTENIMIENTO Y EMERGENCIAS VIALES </t>
  </si>
  <si>
    <t>22101700
24101500</t>
  </si>
  <si>
    <t>SERVICIO DE TRANSPORTE ESPECIALIZADO PARA LA MAQUINARIA QUE ATIENDE EL MANTENIMIENTO Y EMERGENCIAS VIALES</t>
  </si>
  <si>
    <t>SUMINISTRO DE REPUESTOS PARA  LA MAQUINARIA DE OBRA CIVIL QUE ATIENDE EL MANTENIMIENTO Y EMERGENCIAS VIALES</t>
  </si>
  <si>
    <t>23153100
25171700
25172000
26111800</t>
  </si>
  <si>
    <t>SUMINISTRO DE REPUESTOS PARA LOS VEHÍCULOS QUE ATIENDEN EL MANTENIMIENTO Y EMERGENCIAS VIALES</t>
  </si>
  <si>
    <t>SERVICIO DE TALLER ESPECIALIZADO PARA ATENDER LAS REPARACIONES DE LA MAQUINARIA Y VEHÍCULOS QUE ATIENDEN EL MANTENIMIENTO Y EMERGENCIAS VIALES</t>
  </si>
  <si>
    <t>REPARACIÓN DE TRES DIFERENCIALES TRASEROS DE VOLQUETA CHEVROLET FTR</t>
  </si>
  <si>
    <t>Estudios y Diseños para la pavimentación de la vía Usenda - La Estrella, municipio de Silvia- Cauca.</t>
  </si>
  <si>
    <t xml:space="preserve">MEJORAMIENTO DE LAS CONDICIONES SOCIALES PARA LA POBLACIÓN VÍCTIMA DEL CONFLICTO ARMADO MEDIANTE LA CONSTRUCCIÓN DE INFRAESTRUCTURA EDUCATIVA EN EL CENTRO EDUCATIVO LOMITAS, SEDES PRINCIPAL Y  SALTANEJO, EN EL MUNICIPIO DE SANTANDER DE QUILICHAO, CAUCA </t>
  </si>
  <si>
    <t>Regalías</t>
  </si>
  <si>
    <t>ESTUDIOS Y DISEÑOS PARA LA ADECUACIÓN DE LA INFRAESTRUCTURA ESCOLAR EN LAS SEDES EDUCATIVAS VINCULADAS COMO AFECTADAS EN LA SENTENCIA T-462A DEL 2014, MUNIICPIO DE MORALES Y MUNICIPIO DE SUAREZ, DEPARTAMENTO DEL CAUCA</t>
  </si>
  <si>
    <t>Recursos Propios, Nación, Municipio</t>
  </si>
  <si>
    <t>CONSTRUCCIÓN CERRAMIENTO COLEGIO AGRÍCOLA CAMILO TORRES , CORREGIMIENTO PIEDRA SENTADA, MUNICIPIO DE PATÍA.</t>
  </si>
  <si>
    <t>Recursos propios</t>
  </si>
  <si>
    <t>ESTUDIOS Y DISEÑOS PARA LA CONSTRUCCIÓN NUEVA  SEDE EDUCATIVA CACHIMBAL, CENTRO EDUCATIVO LA AGUSTINA, VEREDA CACHIMBAL, SANTANDER DE QUILICHAO.</t>
  </si>
  <si>
    <t>CONSTRUCCIÓN NUEVA ERM HIERBAS BUENAS, CORREGIMIENTO SAN JUAN, MUNICIPIO DE BOLÍVAR.</t>
  </si>
  <si>
    <t>Recursos Propios, Municipio</t>
  </si>
  <si>
    <t>CONSTRUCCIÓN DE CUATRO (4) AULAS Y UN (1) RESTAURANTE ESCOLAR EN LA I.E. PUENTE QUEMADO SEDE EL TABLAZO VEREDA PUENTE QUEMADO MUNICIPIO DE TORIBIO- CAUCA</t>
  </si>
  <si>
    <t>CONSTRUCCIÓN DE UN (1) RESTAURANTE ESCOLAR EN EL INSTITUTO TÉCNICO COMUNITARIO EL AGUILA MPIO DE SANTANDER DE QUILICHAO CAUCA</t>
  </si>
  <si>
    <t>CONSTRUCCIÓN DE UN (1)  RESTAURANTE ESCOLAR EN LA ERM MANDIYACO DEL CENTRO EDUCATIVO SUMAK KAWSAY MPIO SANTA ROSA, MUNICIPIO DE SANTA ROSA.</t>
  </si>
  <si>
    <t>CONSTRUCCIÓN DE UN (1)  RESTAURANTE ESCOLAR EN LA INSTITUCIÓN EDUCATIVA EL PLACER (ANTES C.E. EL PLACER)- SEDE PRINCIPAL, MUNICIPIO DEL TAMBO</t>
  </si>
  <si>
    <t>INTERVENTORÍA TÉCNICA, ADITVA, FINANCIERA Y CONTABLE DE UN RESTAURANTE ESCOLAR EN EL CENTRO EDUCATIVO PAVITAS DE LA I.E. AGROPECUARIA LAS AVES MPIO STADER, CONSTRUCCIÓN DE UN RESTAURANTE ESCOLAR EN  ERM MANDIYACO DEL CENTRO EDUCATIVO SUMAK KAWSAY MPIO SANTA ROSA,  Y CONSTRUCCIÓN DE UN RESTAURANTE ESCOLAR EN LA SEDE PPAL DE LA I.E. EL PLACER EN EL MPIO DEL TAMBO-CAUCA.</t>
  </si>
  <si>
    <t>CONSTRUCCIÓN DE INFRAESTRUCTURA EDUCATIVA EN LA INSTITUCIÓN EDUCATIVA SAN AGUSTÍN DE NAPI, SEDE ESCUELA RURAL MIXTA SOLEDAD EN EL MUNICIPIO DE GUAPI, DEPARTAMENTO DEL CAUCA</t>
  </si>
  <si>
    <t>LICITACIÓN</t>
  </si>
  <si>
    <t>MEJORAMIENTO DE CONDICIONES SOCIALES PARA LA POBLACIÓN AFECTADA POR LA POBREZA EXTREMA EN EL SUR DEL CAUCA, MEDIANTE LA CONSTRUCCIÓN DE INFRAESTRUCTURA EN LA I.E. SANTA MARTHA, SEDE PRINCIPAL, MUNICIPIO DE SANTA ROSA.</t>
  </si>
  <si>
    <t xml:space="preserve">CONSTRUCCIÓN DE POLIDEPORTIVO CUBIERTO, EN EL CORREGIMIENTO DE PIAGUA, MUNICIPIO DEL TAMBO CAUCA. </t>
  </si>
  <si>
    <t>CONSTRUCCIÓN DEL CENTRO INTEGRAL DE FORMACIÓN E INVESTIGACIÓN WAMPIANO, MUNICIPIO DE MORALES, CAUCA</t>
  </si>
  <si>
    <t>CONSTRUCCIÓN  DE INFRAESTRUCTURA FISICA EN LA INSTITUCIÓN TÉCNICA DOMINGO BELISARIO GOMEZ, MUNICIPIO DE BOLIVAR, CAUCA</t>
  </si>
  <si>
    <t>Regalias</t>
  </si>
  <si>
    <t xml:space="preserve">CONSTRUCCIÓN DE POLIDEPORTIVO CUBIERTO, EN LA I.E. CHISQUIO, MUNICIPIO DEL TAMBO CAUCA. </t>
  </si>
  <si>
    <t>MEJORAMIENTO DE LA PLANTA FISICA DE LA I.E. ALMIRANTE PADILLA, SEDE CENTRO DOCENTE URBANO DE VARONES JOSE HILARIO LOPEZ, MUNICIPIO DE PADILLA</t>
  </si>
  <si>
    <t>CONSTRUCCION DEL SISTEMA SEPTICO EN LA INSTITUCION EDICATIVA HOLANDA, SEDE PRINCIPAL, MUNICIPIO DE PADILLA</t>
  </si>
  <si>
    <t>CONSTRUCCION DE INFRAESTRUCTURA ESCOLAR EN LA I.E. TÉCNICA AGROPECUARIA DE RICAURTE - SEDE PRINCIPAL, MUNICIPIO DE PAEZ</t>
  </si>
  <si>
    <t>CONSTRUCCION DE 3 AULAS EN EL CE LA CEJA, SEDE EL COLORADO, MUNICIPIO DE PAEZ</t>
  </si>
  <si>
    <t>INTERVENTORÍA TÉCNICA, ADMINISTRATIVA, FINANCIERA, JURÍDICA Y CONTABLE A LA CONSTRUCCIÓN DE AULAS ESCOLARES EN LA CE LA CEJA, SEDE EL COLORADO, MUNICIPIO DE PAEZ</t>
  </si>
  <si>
    <t>MEJORAMIENTO DE LA INSTITUCION EDUCATIVA SAN PEDRO CLAVER, MUNICIPIO DE PUERTO TEJADA</t>
  </si>
  <si>
    <t>CONSTRUCCIÓN CUBIERTA POLIDEPORTIVO VEREDA MAZAMORRAS, MUNICIPIO DE BOLIVAR</t>
  </si>
  <si>
    <t>CONSTRUCCIÓN CUBIERTA PLAZA DE MERCADO CORREGIMIENTO DE SAN LORENZO, MUNICIPIO DE BOLIVAR</t>
  </si>
  <si>
    <t>REVITALIZACIÓN URBANA PAISAJISTICA DEL PARQUE DE LA CULTURA DEL MACIZO COLOMBIANO "EL FUNDADOR", MUNICIPIO DE BOLIVAR, DEPTO DEL CAUCA.</t>
  </si>
  <si>
    <t>MANTENIMIENTO DE LA INFRAESTRUCTURA ESCOLAR EN LA INSTITUCIÓN EDUCATIVA KLIICHAW SEK, SEDE ESCUELA RURAL MIXTA SAT TAMA, MUNICIPIO DE SANTANDER DE QUILICHAO</t>
  </si>
  <si>
    <t>MANTENIMIENTO DE LA INFRAESTRUCTURA ESCOLAR EN LA INSTITUCIÓN EDUCATIVA KLIICHAW SEK, SEDE CENTRO DOCENTE JOSÉ CLÍMACO CHOCUE, MUNICIPIO DE SANTANDER.</t>
  </si>
  <si>
    <t>CONSTRUCCIÓN POLIDEPORTIVO EN LA ESCUELA RURAL MIXTA EL LAGO, MUNICIPIO DE INZÁ</t>
  </si>
  <si>
    <t>PRESTAR LOS SERVICIOS PROFESIONALES COMO APOYO A LA SUPERVISIÓN DE LOS PROYECTOS  DE INFRAESTRUCTURA EDUCATIVA, RECREATIVA Y CULTURAL EN EL MARCO DEL PROYECTO DENOMINADO  ”AMPLIACIÓN DE LA CAPACIDAD TÉCNICA Y OPERATIVA DE LA SECRETARÍA DE INFRAESTRUCTURA PARA EL CUMPLIMIENTO DE LOS PROCESOS MISIONALES  EN EL DEPARTAMENTO DEL CAUCA"</t>
  </si>
  <si>
    <t>PRESTAR LOS SERVICIOS TÉCNICOS COMO APOYO A LA GESTIÓN PARA LOS PROYECTOS DE LA SECRETARÍA DE INFRAESTRUCTURA EN EL ÁREA EDUCATIVA, SOCIAL,RECREATIVA, CULTURAL Y ACTUALIZACIÓN DEL DIAGNÓSTICO DE LA INFRAESTRUCTURA EDUCATIVA.</t>
  </si>
  <si>
    <t>MEJORAMIENTO DE OPORTUNIDADES SOCIALES PARA LA POBLACION INDIGENA MEDIANTE LA CONSTRUCCION DE INFRAESTRUCTURA EN LA I.E. AGROAMBIENTAL A´KWE UUS YAT, RESGUARDO LA GAITANA, VEREDA EL LAGO, MUNICIPIO DE INZA, DEPARTAMENTO DEL CAUCA.</t>
  </si>
  <si>
    <t>INTERVENTORÍA TÉCNICA, ADITVA, FINANCIERA Y CONTABLE DEl PROYECTO DE MEJORAMIENTO DE OPORTUNIDADES SOCIALES PARA LA POBLACION INDIGENA MEDIANTE LA CONSTRUCCION DE INFRAESTRUCTURA EN LA I.E. AGROAMBIENTAL A´KWE UUS YAT, RESGUARDO LA GAITANA, VEREDA EL LAGO, MUNICIPIO DE INZA, DEPARTAMENTO DEL CAUCA.</t>
  </si>
  <si>
    <t>INTERVENTORÍA TÉCNICA, ADITVA, FINANCIERA Y CONTABLE DEl PROYECTO DE MEJORAMIENTO DE OPORTUNIDADES SOCIALES PARA LA POBLACIÓN AFECTADA POR EL CONFLICTO ARMADO EN EL OCCIDENTE CAUCANO, MEDIANTE LA CONSTRUCCIÓN DE INFRAESTRUCTURA EN LA I.E. PUEBLO NUEVO CIPRÉS, MUNICIPIO DEL TAMBO, CAUCA</t>
  </si>
  <si>
    <t xml:space="preserve"> ESTUDIO DE SUELOS Y LEVANTAMIENTOS TOPOGRAFICOS EN VARIOS MUNICIPIOS NO CERTIFICADOS DEL DEPARTAMENTO DEL CAUCA</t>
  </si>
  <si>
    <t>INTERVENTORÍA TÉCNICA, ADITVA, FINANCIERA Y CONTABLE DEl PROYECTO DE MEJORAMIENTO DE CONDICIONES SOCIALES PARA LA POBLACION AFECTADA POR EL CONFLICTO ARMADO Y LA MINERIA ILEGAL MEDIANTE LA CONSTRUCCION DE INFRAESTRUCTURA EDUCATIVA EN LA I.E. SAN FERNANDO DE MELCHOR, MUNICIPIO DE BOLIVAR, CAUCA.</t>
  </si>
  <si>
    <t>INTERVENTORÍA TÉCNICA, ADITVA, FINANCIERA Y CONTABLE DEl PROYECTO DE CONSTRUCCION DE UN (1) AULA, UN (1) CENTRO DE RECURSOS UN(1) RESTAURANTE ESCOLAR, UNA (1) BATERIA SANITARIA, Y UN (1) POLIDEPORTIVO EN LA ESCUELA RURAL MIXTA PALMA O POCOS, MUNICIPIO DE BOLIVAR, DEPARTAMENTO DEL CAUCA</t>
  </si>
  <si>
    <t>RECURSOS PROPIOS Y MUNICIPIO</t>
  </si>
  <si>
    <t>CONSTRUCCION DE BATERIAS SANITARIAS EN SEDES EDUCATIVAS DE LOS MUNICIPIOS NO CERTIFICADOS DEL DEPARTAMENTO DEL CAUCA</t>
  </si>
  <si>
    <t>CONSTRUCCION DE INFRAESTRUCTURA EDUCATIVA E.R.M. PIIYA THE WE¨SX UUS, MUNICIPIO DE INZA, DEPARTAMENTO DEL CAUCA.</t>
  </si>
  <si>
    <t xml:space="preserve"> INTERVENTORÍA TÉCNICA, ADITVA, FINANCIERA Y CONTABLE DEL CONSTRUCCION DE INFRAESTRUCTURA EDUCATIVA E.R.M. PIIYA THE WE¨SX UUS, MUNICIPIO DE INZA, DEPARTAMENTO DEL CAUCA.</t>
  </si>
  <si>
    <t>REMODELACIÓN DE LA PLANTA FÍSICA DE LA INSTITUCIÓN EDUCATIVA AGROPECUARIA MARISCAL SUCRE, EN EL MUNICIPIO DE SUCRE, CAUCA</t>
  </si>
  <si>
    <t>INTERVENTORÍA TÉCNICA, ADITVA, FINANCIERA Y CONTABLE DEl PROYECTO DE REMODELACIÓN DE LA PLANTA FÍSICA DE LA INSTITUCIÓN EDUCATIVA AGROPECUARIA MARISCAL SUCRE, EN EL MUNICIPIO DE SUCRE, CAUCA</t>
  </si>
  <si>
    <t>CONSTRUCCIÓN DE ESCENARIO DEPORTIVO VEREDA FRESNO MUNICIPIO DE SUCRE, CAUCA</t>
  </si>
  <si>
    <t>CONSTRUCCIÓN DE AULA MAXIMA Y AULA ESCOLAR ESCUELA SANTA LUCIA, VEREDA SANTA LUCIA, MUNICIPIO DE SILVIA, CAUCA</t>
  </si>
  <si>
    <t>INTERVENTORÍA TÉCNICA, ADITVA, FINANCIERA Y CONTABLE DEl PROYECTO DE CONSTRUCCIÓN DE AULA MAXIMA Y AULA ESCOLAR ESCUELA SANTA LUCIA, VEREDA SANTA LUCIA, MUNICIPIO DE SILVIA, CAUCA</t>
  </si>
  <si>
    <t>CONSTRUCCION  INFRAESTRUCTURA EDUCATIVA DE LA SEDE INCLUIDA EN LA SENTENCIA DE TUTELA DE PRIMERA INSTANCIA DE JULIO DE 2015 CON RADICACION 193108001-201500202-00 CORRESPONDIENTE IE PABLO IV SEDE PLAYA MENUDA JOLI EN EL MUNICIPIO LOPEZ MICAY CAUCA.</t>
  </si>
  <si>
    <t>CONSTRUCCION INFRAESTRUCTURA EDUCATIVA  DE LAS SEDES INCLUIDAS EN LA SENTENCIA 071, PROCESO RENACER NEGRO DE JULIO DE 2015 MUNICIPIO DE TIMBIQUI, DEPARTAMENTO DEL CAUCA</t>
  </si>
  <si>
    <t xml:space="preserve">CONSTRUCIÓN DE INFRAESTRUCTURA FÍSICA EN EL CENTRO EDUCATIVO CARMEN DEL SALADO, SEDE E.R.M. EL CANELO, SEGÚN SENTENCIA </t>
  </si>
  <si>
    <t xml:space="preserve"> CONSTRUCCIÓN O MEJORAMIENTO DE LA INFRAESTRUCTURA ESCOLAR EN LAS SEDES EDUCATIVAS DE LA  INSTITUCIÓN EDUCATIVA AGROPECUARIA ISRAEL MARÍA NARVAEZ , MUNICIPIO DE MERCADERES, DE ACUERDO A SENTENCIA 141DEL 5 DE AGOSTO DE 2015.</t>
  </si>
  <si>
    <t>CONSTRUCCION DE INFRAESTRUCTURA EDUCATIVA EN LA I.E. TECNICA AGROINDUSTRIAL SANTA TERESA DEL NIÑO JESUS - MUNICIPIO DE INZA, DEPARTAMENTO DE CAUCA.</t>
  </si>
  <si>
    <t>CONSTRUCCION DE INFRAESTRUCTURA EDUCATIVA E.R.M. SAN MARTIN, MUNICIPIO DE INZA</t>
  </si>
  <si>
    <t>CONSTRUCCION DE UN COMEDOR EN LA INSTITUCION EDUCATIVA JIISA FXIW LA MILAGROSA, MUNICIPIO DE INZA</t>
  </si>
  <si>
    <t>CELEBRACION DE CONVENIO SOLIDARIO ENTRE EL DEPARTAMENTO DEL CAUCA Y EL MUNICIPIO DE ALMAGUER, CON LA ASOCIACION COMUNAL DE JUNTAS DEL MUNICIPIO DE ALMAGUER Y LAS JUNTAS DE ACCION COMUNAL DE LAS VEREDAS EN LA ZONA DE INFLUENCIA DE LAS VIAS SECUNDARIAS DEPARTAMENTALES: 12CC05 GUAYACANES (CRUCE 1203) LA HERRADURA-ALMAGUER CRUCE RUTA 25CC15, TRAMO RIO NEGRO- LA HERRADURA - EL ESTORAQUE (CRUCE RUTA 25CC15); 12CC01 PALMITAS - LERMA - ALMAGUER CRUCE RUTA (12CC05), TRAMO RIO BLANCO - ALMAGUER; PARA ADELANTAR A TRAVES DE TRABAJO COMUNITARIO, LAS LABORES NECESARIAS PARA SU REPARACION Y CONSERVACION RUTINARIA.</t>
  </si>
  <si>
    <t>RECURSO PROPIOS</t>
  </si>
  <si>
    <t>CELEBRACIÓN DE CONVENIO SOLIDARIO ENTRE EL DEPARTAMENTO DEL CAUCA Y EL MUNICIPIO DE ARGELIA, CON LA ASOCIACIÓN COMUNAL DE JUNTAS DEL MUNICIPIO DE ARGELIA Y LAS JUNTAS DE ACCIÓN COMUNAL DE LAS VEREDAS EN LA ZONA DE INFLUENCIA DE LAS VÍAS SECUNDARIAS DEPARTAMENTALES: 1202 EL ESTRECHO - BALBOA - ARGELIA - EL PLATEADO , TRAMO CERRO CALIFORNIA (VEREDA LA ESPERANZA) - ARGELIA - EL PLATEADO - EL PINCHE; PARA ADELANTAR A TRAVÉS DE TRABAJO COMUNITARIO, LAS LABORES NECESARIAS PARA SU REPARACIÓN Y CONSERVACIÓN RUTINARIA.</t>
  </si>
  <si>
    <t xml:space="preserve"> $ 220,878,750 
</t>
  </si>
  <si>
    <t>CELEBRACIÓN DE CONVENIO SOLIDARIO ENTRE EL DEPARTAMENTO DEL CAUCA Y EL MUNICIPIO DE BALBOA, CON LA ASOCIACIÓN COMUNAL DE JUNTAS DEL MUNICIPIO DE BALBOA DEPARTAMENTO DEL CAUCA Y LAS JUNTAS DE ACCIÓN COMUNAL DE LAS VEREDAS EN LA ZONA DE INFLUENCIA DE LAS VÍAS SECUNDARIAS DEPARTAMENTALES: 12CC02 GUADUALITO (CRUCE RUTA 25CC03) - MAMACONDE; 25CC06 ESTANQUILLO (CRUCE RUTA 2503) - LA FONDA - LAS TALLAS - GUADUALITO (CRUCE RUTA 25CC03), TRAMO ZANJÓN HONDO - GUADUALITO (CRUCE RUTA 25CC03); 1202 EL ESTRECHO - BALBOA - ARGELIA - EL PLATEADO , TRAMO PUENTE LA BARCA - CERRO CALIFORNIA (VEREDA LA FLORESTA); PARA ADELANTAR A TRAVÉS DE TRABAJO COMUNITARIO, LAS LABORES NECESARIAS PARA SU REPARACIÓN Y CONSERVACIÓN RUTINARIA.</t>
  </si>
  <si>
    <t xml:space="preserve"> $ 150,624,649 
</t>
  </si>
  <si>
    <t>CELEBRACIÓN DE CONVENIO SOLIDARIO ENTRE EL DEPARTAMENTO DEL CAUCA Y EL MUNICIPIO DE BOLÍVAR, CON LA ASOCIACIÓN DE JUNTAS DE ACCIÓN COMUNAL DEL MUNICIPIO DE BOLIVAR Y LAS JUNTAS DE ACCIÓN COMUNAL DE LAS VEREDAS EN LA ZONA DE INFLUENCIA DE LAS VÍAS SECUNDARIAS DEPARTAMENTALES: 12CC01 PALMITAS - LERMA - BOLIVAR CRUCE RUTA 12CC05, TRAMO PALMITAS - RIO BLANCO; 12CC03 LA MEDINA (CRUCE RUTA 1203) - PUENTE LA VICTORIA - SAN JOAQUIN – MERCADERES, TRAMO LA MEDINA (CRUCE RUTA 1203) - PUENTE LA VICTORIA; 12CC04 BOLIVAR - SAN LORENZO - CUCHILLA DE BATEROS (LIM NARIÑO); 12CC05 GUAYACANES (CR 1203) LA HERRADURA-ALMAGUER CRUCE RUTA 25CC15-1, TRAMO LA HERRADURA - ALMAGUER CRUCE RUTA 25CC15-1; PARA ADELANTAR A TRAVÉS DE TRABAJO COMUNITARIO, LAS LABORES NECESARIAS PARA SU REPARACIÓN Y CONSERVACIÓN RUTINARIA.</t>
  </si>
  <si>
    <t xml:space="preserve"> $ 248,451,500 
</t>
  </si>
  <si>
    <t>CELEBRACIÓN DE CONVENIO SOLIDARIO ENTRE EL DEPARTAMENTO DEL CAUCA Y ELMUNICIPIO DE BUENOS AIRES, CON LA ASOCIACIÓN MUNICIPAL DE JUNTAS DE ACCION COMUNAL DEL MUNICIPIO DE BUENOS AIRES Y LAS JUNTAS DE ACCIÓN COMUNAL DE LAS VEREDAS EN LA ZONA DE INFLUENCIA DE LAS VÍAS SECUNDARIAS DEPARTAMENTALES:25CC20 PESCADOR - LA LLANADA - SAN GREGORIO – CHAMBIMBE - CRUCE RUTA 25CC24-1, TRAMO LOS LINDEROS - CHAMBIMBE; 25CC24-1 LA BALSA - BUENOS AIRES – HONDURAS - ASNAZU; 25CC24-1-1 BUENOS AIRES - LOMITAS ;26CC06-1-1 TIMBA – MARILOPEZ - EL CERAL - TIERRAGRATA; 26CC01-1 SUAREZ- ASNAZÚ-TIMBA, TRAMO PIEDRAPINTADA - SANFRANCISCO -TIMBA ; 25CC24 SANTANDER DE QUILICHAO - LA BALSA - TIMBA, TRAMO PUENTE LA TETA - TIMBA; PARA ADELANTAR A TRAVÉS DE TRABAJO COMUNITARIO, LAS LABORES NECESARIAS PARA SU REPARACIÓN Y CONSERVACIÓN RUTINARIA.</t>
  </si>
  <si>
    <t>11MESES</t>
  </si>
  <si>
    <t xml:space="preserve"> $ 335,927,302 
</t>
  </si>
  <si>
    <t>CELEBRACIÓN DE CONVENIO SOLIDARIO ENTRE EL DEPARTAMENTO DEL CAUCA Y EL MUNICIPIO DE CAJIBÍO, CON LA ASOCIACIÓN COMUNAL DE JUNTAS DEL MUNICIPIO DE CAJIBÍO Y LAS JUNTAS DE ACCIÓN COMUNAL DE LAS VEREDAS EN LA ZONA DE INFLUENCIA DE LAS VÍAS SECUNDARIAS DEPARTAMENTALES: 25CC16 CRUCE RUTA 2504 - (LA VENTA) - LA CAPILLA - PRIMAVERA - CRUCE RUTA 25CC17 (PRIMAVERA); 25CC17 EL CAIRO - CAJIBIO - EL CARMELO - DINDE - ORTEGA; 25CC18 CRUCE RUTA 2504- EL TUNEL - JEBALA - MIRAFLOREZ -(CRUCE RUTA 26CC08) TRAMO CRUCE RUTA 2504 - EL TUNEL); PARA ADELANTAR A TRAVÉS DE TRABAJO COMUNITARIO, LAS LABORES NECESARIAS PARA SU REPARACIÓN Y CONSERVACIÓN RUTINARIA.</t>
  </si>
  <si>
    <t xml:space="preserve"> $ 246,338,399 
</t>
  </si>
  <si>
    <t>CELEBRACIÓN DE CONVENIO SOLIDARIO ENTRE EL DEPARTAMENTO DEL CAUCA Y EL MUNICIPIO DE CALDONO, CON LA ASOCIACIÓN COMUNAL DE JUNTAS DEL MUNICIPIO DE CALDONO Y LAS JUNTAS DE ACCIÓN COMUNAL DE LAS VEREDAS EN LA ZONA DE INFLUENCIA DE LAS VÍAS SECUNDARIAS DEPARTAMENTALES: 25CC20 PESCADOR-LA LLANADA-SAN GREGORIO-CHAMBIMBE (CRUCE RUTA 25CC24-1), TRAMO PESCADOR - PUENTE RIO OVEJAS( VEREDA EL SOCORRO); 25CC21 CRUCE RUTA 2504 (PESCADOR) - SIBERIA - CALDONO; 25CC22 CRUCE RUTA 2504 (EL PITAL)- CALDONO-PUEBLO NUEVO-ASNENGA-EL PEÑON, TRAMO CRUCE RUTA 2504 (EL PITAL)-CALDONO-PUEBLO NUEVO - SAN PEDRO; PARA ADELANTAR A TRAVÉS DE TRABAJO COMUNITARIO, LAS LABORES NECESARIAS PARA SU REPARACIÓN Y CONSERVACIÓN RUTINARIA.</t>
  </si>
  <si>
    <t xml:space="preserve"> $ 204,527,149 
</t>
  </si>
  <si>
    <t>CELEBRACIÓN DE CONVENIO SOLIDARIO ENTRE EL DEPARTAMENTO DEL CAUCA Y ELMUNICIPIO DE CALOTO, CON LA ASOCIACIÓN COMUNAL DE JUNTAS DEL MUNICIPIO DE CALOTO Y LAS JUNTAS DE ACCIÓN COMUNAL DE LAS VEREDAS EN LA ZONA DE INFLUENCIA DE LAS VÍAS SECUNDARIAS DEPARTAMENTALES:25CC26 VILLA RICA-CALOTO; 25CC27 PUERTO TEJADA - LA SOFIA - OBANDO - GUACHENE - CRUCERO DE GUALI- TRAMO CIENAGA HONDA -CRUCERO DE GUALI Y 31CC01 CALOTO -CRUCE RUTA 25CC25 (LA PLACA); PARA ADELANTAR A TRAVÉS DE TRABAJO COMUNITARIO, LAS LABORES NECESARIAS PARA SU REPARACIÓN Y CONSERVACIÓN RUTINARIA.</t>
  </si>
  <si>
    <t xml:space="preserve"> $ 122,230,649 
</t>
  </si>
  <si>
    <t>CELEBRACIÓN DE CONVENIO SOLIDARIO ENTRE EL DEPARTAMENTO DEL CAUCA Y ELMUNICIPIO DE CORINTO, CON LA ASOCIACIÓN COMUNAL DE JUNTAS DEL MUNICIPIO DE CORINTO Y LAS JUNTAS DE ACCIÓN COMUNAL DE LAS VEREDAS EN LA ZONA DE INFLUENCIA DE LAS VÍAS SECUNDARIAS DEPARTAMENTALES:31CC02 CORINTO-PADILLA-PUERTO TEJADA TRAMO CORINTO - SOLOLAO ; 31CC03 CRUCE RUTA 3105-GUALANDAY-RIO NEGRO Y 31CC04 CRUCE RUTA 3105-PADILLA TRAMO CRUCE RUTA 3105 - EL BARRANCO; PARA ADELANTAR A TRAVÉS DE TRABAJO COMUNITARIO, LAS LABORES NECESARIAS PARA SU REPARACIÓN Y CONSERVACIÓN RUTINARIA.</t>
  </si>
  <si>
    <t xml:space="preserve"> $ 71,021,749 
</t>
  </si>
  <si>
    <t>CELEBRACIÓN DE CONVENIO SOLIDARIO ENTRE EL DEPARTAMENTO DEL CAUCA Y EL MUNICIPIO DE EL TAMBO, CON LA ASOCIACIÓN COMUNAL DE JUNTAS DEL MUNICIPIO DE EL TAMBO Y LAS JUNTAS DE ACCIÓN COMUNAL DE LAS VEREDAS EN LA ZONA DE INFLUENCIA DE LAS VÍAS SECUNDARIAS DEPARTAMENTALES; 20CC01 MUNCHIQUE - JUNTAS - HUISITO - RIO CLARO - LOS ANDES; 20CC03 CRUCE RUTA 2001 - CHAPA - CHISQUIO - LA LAJA - EL TAMBO (KM 1); 20CC04 CRUCE RUTA 2001 - PANDIGUANDO - LA PAZ - TUYA ES COLOMBIA - DON ALONZO - LA FONDA (CRUCE RUTA 25CC06), TRAMO CRUCE RUTA 2001 - PANDIGUANDO - LA PAZ - TUYA ES COLOMBIA; 20CC05 EL TAMBO - MONTERREDONDO - URIBE - LA GALLERA - VISTA HERMOSA; 20CC05-1 CRUCE RUTA 20CC05 (MONTERREDONDO) - LOS ANAYES - SEGUENGUE; 20CC06 CAÑAGRIA - MONTERREDONDO; 25CC07 PIEDRA SENTADA (CRUCE RUTA 2503)-EL HOYO-NAVARRO-CUATRO ESQUINAS - CRUCE RUTA 2001, TRAMO EL HOYO (SALADITO)- NAVARRO-CUATRO ESQUINAS- CRUCE RUTA 2001 (LA VENTA); 25CC07-1 CRUCERO QUILCACE - LA ALIANZA - JUANA CASTAÑA; PARA ADELANTAR A TRAVÉS DE TRABAJO COMUNITARIO, LAS LABORES NECESARIAS PARA SU REPARACIÓN Y CONSERVACIÓN RUTINARIA.</t>
  </si>
  <si>
    <t xml:space="preserve"> $ 824,225,600 
</t>
  </si>
  <si>
    <t>CELEBRACIÓN DE CONVENIO SOLIDARIO ENTRE EL DEPARTAMENTO DEL CAUCA Y EL MUNICIPIO DE FLORENCIA, CON LA ASOCIACIÓN COMUNAL DE JUNTAS DEL MUNICIPIO DE FLORENCIA Y LAS JUNTAS DE ACCIÓN COMUNAL DE LAS VEREDAS EN LA ZONA DE INFLUENCIA DE LAS VÍAS SECUNDARIAS DEPARTAMENTALES: 25ACC01 HIGUERONES - FLORENCIA-ESMERALDAS-LOS ALPES; PARA ADELANTAR A TRAVÉS DE TRABAJO COMUNITARIO, LAS LABORES NECESARIAS PARA SU REPARACIÓN Y CONSERVACIÓN RUTINARIA.</t>
  </si>
  <si>
    <t xml:space="preserve"> $ 94,390,000 
</t>
  </si>
  <si>
    <t>CELEBRACIÓN DE CONVENIO SOLIDARIO ENTRE EL DEPARTAMENTO DEL CAUCA Y ELMUNICIPIO DE GUACHENE, CON LA ASOCIACIÓN COMUNAL DE JUNTAS DEL MUNICIPIO DE GUACHENE Y LAS JUNTAS DE ACCIÓN COMUNAL DE LAS VEREDAS EN LA ZONA DE INFLUENCIA DE LA VÍA SECUNDARIA DEPARTAMENTAL:25CC27 PUERTO TEJADA-LA SOFIA-OBANDO-GUACHENE-CRUCERO DE GUALI, TRAMO LA SOFIA-OBANDO-GUACHENE-CIENAGA HONDA; PARA ADELANTAR A TRAVÉS DE TRABAJO COMUNITARIO, LAS LABORES NECESARIAS PARA SU REPARACIÓN Y CONSERVACIÓN RUTINARIA.</t>
  </si>
  <si>
    <t xml:space="preserve"> $ 69,025,250 
</t>
  </si>
  <si>
    <t>CELEBRACIÓN DE CONVENIO SOLIDARIO ENTRE EL DEPARTAMENTO DEL CAUCA Y EL MUNICIPIO DE INZÁ, CON LA ASOCIACIÓN DE JUNTAS DE ACCIÓN COMUNAL DEL MUNICIPIO DE INZÁ Y LAS JUNTAS DE ACCIÓN COMUNAL DE LAS VEREDAS EN LA ZONA DE INFLUENCIA DE LAS VÍAS SECUNDARIAS DEPARTAMENTALES 26CC04-1 TUMBICHUCUE - LAME - LA TROJA, TRAMO TUMBICHUCUE – LAME Y 26CC10 CRUCE 2602(SAN FRANCISCO) – VIBORA - RIO NEGRO - CRUCE RUTA 26CC07(PEDREGAL), PARA ADELANTAR A TRAVÉS DE TRABAJO COMUNITARIO, LAS LABORES NECESARIAS PARA SU REPARACIÓN Y CONSERVACIÓN RUTINARIA.</t>
  </si>
  <si>
    <t xml:space="preserve"> $ 77,388,000 
</t>
  </si>
  <si>
    <t>CELEBRACIÓN DE CONVENIO SOLIDARIO ENTRE EL DEPARTAMENTO DEL CAUCA Y EL MUNICIPIO DE JAMBALÓ, CON LA ASOCIACIÓN COMUNAL DE JUNTAS DEL MUNICIPIO DE JAMBALÓ Y LAS JUNTAS DE ACCIÓN COMUNAL DE LAS VEREDAS EN LA ZONA DE INFLUENCIA DE LAS VÍAS SECUNDARIAS DEPARTAMENTALES: 25CC25 SANTANDER DE QUILICHAO-SAN PEDRO-LA PLACA-NUEVO DIA- LA MINA-BARONDILLO, TRAMO LA PLACA-NUEVO DIA-LA MINA-BARONDILLO; PARA ADELANTAR A TRAVÉS DE TRABAJO COMUNITARIO, LAS LABORES NECESARIAS PARA SU REPARACIÓN Y CONSERVACIÓN RUTINARIA.</t>
  </si>
  <si>
    <t>CELEBRACIÓN DE CONVENIO SOLIDARIO ENTRE EL DEPARTAMENTO DEL CAUCA Y EL MUNICIPIO DE LA SIERRA, CON LA ASOCIACIÓN COMUNAL DE JUNTAS DEL MUNICIPIO DE LA SIERRA Y LAS JUNTAS DE ACCIÓN COMUNAL DE LAS VEREDAS EN LA ZONA DE INFLUENCIA DE LAS VÍAS SECUNDARIAS DEPARTAMENTALES: 25CC09 LA DEPRESIÓN (CRUCE RUTA 2503) LA SIERRA; 25CC12 TIMBIO - PAISPAMBA - SAN PEDRO - CRUCERO EL LLANO - (CRUCE RUTA 25CC15) LA SIERRA, TRAMO YERBAS BUENAS - CRUCERO EL LLANO (CRUCE RUTA 25CC15) LA SIERRA; 25CC12-1 CRUCE EL LLANO - LOS ROBLES - RIO BLANCO - PARAMO DE BARBILLAS – PANCITARA - LA ZANJA (CRUCE RUTA 25CC15), TRAMO CRUCERO EL LLANO - LOS ROBLES – EL GUINEAL; PARA ADELANTAR A TRAVÉS DE TRABAJO COMUNITARIO, LAS LABORES NECESARIAS PARA SU REPARACIÓN Y CONSERVACIÓN RUTINARIA.</t>
  </si>
  <si>
    <t xml:space="preserve"> $ 141,765,199 
</t>
  </si>
  <si>
    <t>CELEBRACIÓN DE CONVENIO SOLIDARIO ENTRE EL DEPARTAMENTO DEL CAUCA Y EL MUNICIPIO DE LA VEGA, CON LA ASOCIACIÓN COMUNAL DE JUNTAS DEL MUNICIPIO DE LA VEGA Y LAS JUNTAS DE ACCIÓN COMUNAL DE LAS VEREDAS EN LA ZONA DE INFLUENCIA DE LAS VÍAS SECUNDARIAS DEPARTAMENTALES: 25CC08 PIEDRASENTADA - LOS UVOS - PARAISO - SUCRE - GUACHICONO, TRAMO PIEDRA SENTADA - PUENTE FIERRO - LOS UVOS - CRUCE RUTA 25CC08-1 (GUAYANA); 25CC08-1 CRUCE RUTA 25CC08 (GUAYANA)-EL PALMAR-EL RECREO-(CRUCE RUTA 25CC15); 25CC12-1 CRUCE EL LLANO-LOS ROBLES-RIO BLANCO-PARAMO DE BARBILLAS-PANCITARA-LA ZANJA(CRUCE RUTA 25CC15), TRAMO PUENTE LAS CHISAS- PARAMO DE BARBILLAS - PANCITARA - LA ZANJA ( CRUCE RUTA 25CC15) ; PARA ADELANTAR A TRAVÉS DE TRABAJO COMUNITARIO, LAS LABORES NECESARIAS PARA SU REPARACIÓN Y CONSERVACIÓN RUTINARIA.</t>
  </si>
  <si>
    <t xml:space="preserve"> $ 205,770,149 
</t>
  </si>
  <si>
    <t>CELEBRACIÓN DE CONVENIO SOLIDARIO ENTRE EL DEPARTAMENTO DEL CAUCA Y EL MUNICIPIO DE MERCADERES, CON LA ASOCIACIÓN COMUNAL DE JUNTAS DEL MUNICIPIO DE MERCADERES Y LAS JUNTAS DE ACCIÓN COMUNAL DE LAS VEREDAS EN LA ZONA DE INFLUENCIA DE LAS VÍAS SECUNDARIAS DEPARTAMENTALES: 12CC03 LA MEDINA (CRUCE RUTA 1203)-PUENTE LA VICTORIA-SAN JOAQUIN-MERCADERES, TRAMO PUENTE LA VICTORIA SAN JOAQUIN MERCADERES; 25CC01 CASA FRIA (CRUCE RUTA 2501A) - MATACEA; PARA ADELANTAR A TRAVÉS DE TRABAJO COMUNITARIO, LAS LABORES NECESARIAS PARA SU REPARACIÓN Y CONSERVACIÓN RUTINARIA.</t>
  </si>
  <si>
    <t xml:space="preserve"> $ 161,597,200 
</t>
  </si>
  <si>
    <t>CELEBRACIÓN DE CONVENIO SOLIDARIO ENTRE EL DEPARTAMENTO DEL CAUCA Y ELMUNICIPIO DE MIRANDA, CON LA ASOCIACIÓN COMUNAL DE JUNTAS DEL MUNICIPIO DE MIRANDA Y LAS JUNTAS DE ACCIÓN COMUNAL DE LAS VEREDAS EN LA ZONA DE INFLUENCIA DE LA VÍA SECUNDARIA DEPARTAMENTAL:31CC05 MIRANDA-SANTA ANA-PUENTE RIO DESBARATADO (LIMITE DEL VALLE); PARA ADELANTAR A TRAVÉS DE TRABAJO COMUNITARIO, LAS LABORES NECESARIAS PARA SU REPARACIÓN Y CONSERVACIÓN RUTINARIA.</t>
  </si>
  <si>
    <t>11 MESE</t>
  </si>
  <si>
    <t xml:space="preserve"> $ 40,496,700 
</t>
  </si>
  <si>
    <t>CELEBRACIÓN DE CONVENIO SOLIDARIO ENTRE EL DEPARTAMENTO DEL CAUCA Y EL MUNICIPIO DE MORALES, CON LA ASOCIACIÓN MUNICIPAL DE JUNTAS DE ACCION COMUNAL DEL MUNICIPIO DE MORALES Y LAS JUNTAS DE ACCIÓN COMUNAL DE LAS VEREDAS EN LA ZONA DE INFLUENCIA DE LAS VÍAS SECUNDARIAS DEPARTAMENTALES: 26CC01 MORALES - LA ESTACION - LA TOMA - SUAREZ, TRAMO MORALES – LA ESTACIÓN – LOS CAFÉS; 26CC02 MORALES - SAN ISIDRO - SAN ROQUE - SANTA BARBARA; 26CC02-1 (CRUCE RUTA 26CC02 (CRUCERO PAN DE AZUCAR) - EL MEZON – CHIMBORAZO – LIBERIA; 26CC05 CUATRO ESQUINAS (CRUCE RUTA 2601) – CARPINTERO – PORVENIR - ALTO DE OVEJAS, 26CC05 TRAMO CUATRO ESQUINAS (CRUCE RUTA 2601) – CARPINTERO – PORVENIR - ALTO DE OVEJAS; PARA ADELANTAR A TRAVÉS DE TRABAJO COMUNITARIO, LAS LABORES NECESARIAS PARA SU REPARACIÓN Y CONSERVACIÓN RUTINARIA.</t>
  </si>
  <si>
    <t xml:space="preserve"> $ 265,176,000 
</t>
  </si>
  <si>
    <t>CELEBRACIÓN DE CONVENIO SOLIDARIO ENTRE EL DEPARTAMENTO DEL CAUCA Y ELMUNICIPIO DE PADILLA, CON LA ASOCIACIÓN COMUNAL DE JUNTAS DEL MUNICIPIO DE PADILLA Y LAS JUNTAS DE ACCIÓN COMUNAL DE LAS VEREDAS EN LA ZONA DE INFLUENCIA DE LAS VÍAS SECUNDARIAS DEPARTAMENTALES: 31CC02 CORINTO-PADILLA-PUERTO TEJADA TRAMO SOLOLAO -PADILLA-EL CALLEJO DE LAS CHUCHAS Y 31CC04 CRUCE RUTA 3105-PADILLA TRAMO EL BARRACO-PADILLA; PARA ADELANTAR A TRAVÉS DE TRABAJO COMUNITARIO, LAS LABORES NECESARIAS PARA SU REPARACIÓN Y CONSERVACIÓN RUTINARIA.</t>
  </si>
  <si>
    <t>CELEBRACIÓN DE CONVENIO SOLIDARIO ENTRE EL DEPARTAMENTO DEL CAUCA Y ELMUNICIPIO DE PÁEZ, CON LA ASOCIACIÓN COMUNAL DE JUNTAS DEL MUNICIPIO DE PÁEZ Y LAS JUNTAS DE ACCIÓN COMUNAL DE LAS VEREDAS EN LA ZONA DE INFLUENCIA DE LAS VÍAS SECUNDARIAS DEPARTAMENTALES:26CC04-1 TUMBICHUCUE – LAME - LA TROJA, TRAMO LAME – LA TROJA; 37CC01 COHETANDO - SAN LUIS - EL RAMO - COLORADO - PUENTE RIO NEGRO; 37CC02 BELALCAZAR (PAEZ) - LA HONDURA - RIO CHIQUITO - PUENTE RIO NEGRO(LIMITE HUILA); PARA ADELANTAR A TRAVÉS DE TRABAJO COMUNITARIO, LAS LABORES NECESARIAS PARA SU REPARACIÓN Y CONSERVACIÓN RUTINARIA.</t>
  </si>
  <si>
    <t xml:space="preserve"> $ 362,505,649 
</t>
  </si>
  <si>
    <t>CELEBRACIÓN DE CONVENIO SOLIDARIO ENTRE EL DEPARTAMENTO DEL CAUCA Y EL MUNICIPIO DE PATIA, CON LA ASOCIACIÓN COMUNAL DE JUNTAS DEL MUNICIPIO DE PATIA Y LAS JUNTAS DE ACCIÓN COMUNAL DE LAS VEREDAS EN LA ZONA DE INFLUENCIA DE LAS VÍAS SECUNDARIAS DEPARTAMENTALES:1202 ESTRECHO - BALBOA - ARGELIA - EL PLATEADO - EL PINCHE, TRAMO EL ESTRECHO - PUENTE LA BARCA; 25CC06 ( CRUCE RUTA 2503)ESTANQUILLO- LA FONDA - LAS TALLAS - GUADUALITO ( CRUCE RUTA 25CC03), TRAMO ESTANQUILLO (CRUCE RUTA 2503) LA FONDA-LAS TALLAS- ZANJON HONDO; 25CC07 PIEDRA SENTADA ( CRUCE RUTA 2503) - EL HOYO - NAVARRO - CUATRO ESQUINAS - CRUCE RUTA 2001, TRAMO PIEDRA SENTADA (CRUCE RUTA 2503)- EL HOYO ( SALADITO) Y 20CC04 CRUCE RUTA 2001 PANDIGUANDO - LA PAZ - TUYA ES COLOMBIA - DON ALONSO - LA FONDA (CRUCE RUTA 25CC06), TRAMO TUYA ES COLOMBIA -DON ALONSO - LA FONDA (CRUCE RUTA 25CC06); PARA ADELANTAR A TRAVÉS DE TRABAJO COMUNITARIO, LAS LABORES NECESARIAS PARA SU REPARACIÓN Y CONSERVACIÓN RUTINARIA.</t>
  </si>
  <si>
    <t xml:space="preserve"> $ 258,056,750 
</t>
  </si>
  <si>
    <t>CELEBRACIÓN DE CONVENIO SOLIDARIO ENTRE EL DEPARTAMENTO DEL CAUCA Y EL MUNICIPIO DE PIENDAMÓ, CON LA ASOCIACIÓN COMUNAL DE JUNTAS DEL MUNICIPIO DE PIENDAMÓ Y LAS JUNTAS DE ACCIÓN COMUNAL DE LAS VEREDAS EN LA ZONA DE INFLUENCIA DE LAS VÍAS SECUNDARIAS DEPARTAMENTALES 25CC19 EL MANGO – PESCADOR; 26CC05 CRUCE RUTA 2601 (CUATRO ESQUINAS) - CARPINTERO - PORVENIR - ALTO DE OVEJAS; 26CC06 CRUCE RUTA 2601 (CORRALES)-CARPINTEROS; 26CC06-1 CRUCE RUTA 26CC06 (LOS PINOS) - CRUCE RUTA 25CC19; PARA ADELANTAR A TRAVÉS DE TRABAJO COMUNITARIO LAS ALBORES NECESARIAS PARA SU REPARACIÓN Y CONSERVACIÓN RUTINARIA.</t>
  </si>
  <si>
    <t xml:space="preserve"> $ 138,977,650 
</t>
  </si>
  <si>
    <t>CELEBRACIÓN DE CONVENIO SOLIDARIO ENTRE EL DEPARTAMENTO DEL CAUCA Y ELMUNICIPIO DE PUERTO TEJADA, CON LA ASOCIACIÓN COMUNAL DE JUNTAS DEL MUNICIPIO DE PUERTO TEJADA Y LAS JUNTAS DE ACCIÓN COMUNAL DE LAS VEREDAS EN LA ZONA DE INFLUENCIA DE LAS VÍAS SECUNDARIAS DEPARTAMENTALES:25CC11 PUERTO TEJADA-PUENTE HORMIGUERO (LIMITE DEL VALLE); 25CC11-1 PUERTO TEJADA-VUELTA LARGA-SAN CARLOS-BOCAS DEL PALO; 25CC27 PUERTO TEJADA-LA SOFIA-OBANDO-GUACHENE-CRUCERO DE GUALI - TRAMO PUERTO TEJADA-LA SOFIA Y 31CC02 CORINTO-PADILLA-PUERTO TEJADA, TRAMO YARUMALES -PUERTO TEJADA); PARA ADELANTAR A TRAVÉS DE TRABAJO COMUNITARIO, LAS LABORES NECESARIAS PARA SU REPARACIÓN Y CONSERVACIÓN RUTINARIA.</t>
  </si>
  <si>
    <t xml:space="preserve"> $ 97,662,500 
</t>
  </si>
  <si>
    <t>CELEBRACIÓN DE CONVENIO SOLIDARIO ENTRE EL DEPARTAMENTO DEL CAUCA Y EL MUNICIPIO DE PURACÉ, CON LA ASOCIACIÓN COMUNAL DE JUNTAS DEL MUNICIPIO DE PURACÉ Y LAS JUNTAS DE ACCIÓN COMUNAL DE LAS VEREDAS EN LA ZONA DE INFLUENCIA DE LAS VÍAS SECUNDARIAS DEPARTAMENTALES: 25CC14 POPAYAN - CRUCERO - CHIRIBIO - PIEDRA LEON - EL TREBOL (CRUCE RUTA 2002), TRAMO PIEDRA LEON - EL TREBOL(CRUCE RUTA 2002) 20CC07 CRUCE RUTA 2002 (COCONUCO) - TERMALES AGUA HIRVIENDO; PARA ADELANTAR A TRAVÉS DE TRABAJO COMUNITARIO, LAS LABORES NECESARIAS PARA SU REPARACIÓN Y CONSERVACIÓN RUTINARIA.</t>
  </si>
  <si>
    <t xml:space="preserve"> $ 50,968,750 
</t>
  </si>
  <si>
    <t>CELEBRACIÓN DE CONVENIO SOLIDARIO ENTRE EL DEPARTAMENTO DEL CAUCA Y EL MUNICIPIO DE SAN SEBASTIÁN, CON LA ASOCIACIÓN COMUNAL DE JUNTAS DEL MUNICIPIO DE SAN SEBASTIÁN Y LAS JUNTAS DE ACCIÓN COMUNAL DE LAS VEREDAS EN LA ZONA DE INFLUENCIA DE LAS VÍAS SECUNDARIAS DEPARTAMENTALES: 25CC15-1-1 SAN SEBASTIAN - VALENCIA - PARAMO DE BARBILLAS; PARA ADELANTAR A TRAVÉS DE TRABAJO COMUNITARIO, LAS LABORES NECESARIAS PARA SU REPARACIÓN Y CONSERVACIÓN RUTINARIA.</t>
  </si>
  <si>
    <t xml:space="preserve"> $ 130,668,500 
</t>
  </si>
  <si>
    <t>CELEBRACIÓN DE CONVENIO SOLIDARIO ENTRE EL DEPARTAMENTO DEL CAUCA Y EL MUNICIPIO DE SANTANDER DE QUILICHAO, CON LA ASOCIACIÓN MUNICIPAL DE JUNTAS DE ACCION COMUNAL DE SANTANDER DE QUILICHAO Y LAS JUNTAS DE ACCIÓN COMUNAL DE LAS VEREDAS EN LA ZONA DE INFLUENCIA DE LAS VÍAS SECUNDARIAS DEPARTAMENTALES: 25CC20 PESCADOR - LA LLANADA - SAN GREGORIO - CHAMBIMBE (CRUCE RUTA 25CC24-1), TRAMO PUENTE RIO OVEJAS - CRUCE RUTA 25CC24-1; 25CC20-1 CRUCE RUTA 25CC20 (SAN ISIDRO) - MONDOMO; 25CC23 MONDOMO - 3 QUEBRADAS - SAN PEDRO; 25CC25 SANTANDER DE QUILICHAO - SAN PEDRO - LA PLACA - NUEVO DIA - LA MINA - BARONDILLO, TRAMO SANTANDER CABECERA - SAN PEDRO - LA PALOMERA - LA PLACA; 25CC24 SANTANDER DE QUILICHAO - LA BALSA - TIMBA, TRAMO SANTANDER DE QUILICHAO - TAMINANGO - LOMITAS -PUENTE LA TETA; PARA ADELANTAR A TRAVÉS DE TRABAJO COMUNITARIO, LAS LABORES NECESARIAS PARA SU REPARACIÓN Y CONSERVACIÓN RUTINARIA.</t>
  </si>
  <si>
    <t xml:space="preserve"> $ 246,587,000 
</t>
  </si>
  <si>
    <t>CELEBRACIÓN DE CONVENIO SOLIDARIO ENTRE EL DEPARTAMENTO DEL CAUCA Y EL MUNICIPIO DE SILVIA, CON LA ASOCIACIÓN COMUNAL DE JUNTAS DEL MUNICIPIO DE SILVIA Y LAS JUNTAS DE ACCIÓN COMUNAL DE LAS VEREDAS EN LA ZONA DE INFLUENCIA DE LAS VÍAS SECUNDARIAS DEPARTAMENTALES: 25CC22 CRUCE RUTA 2504 (EL PITAL)- CALDONO-PUEBLO NUEVO-ASNENGA-EL PEÑON, TRAMO QUICHAYA - EL PEÑÓN; 26CC03 SILVIA- LAS DELICIAS - JAMBALÓ - TORIBIO (SECTOR SILVIA - JAMBALÓ); 26CC09 CRUCE RUTA 2602 - PUEBLITO - CRUCE RUTA 26CC03 (SILVIA); 26CCA CRUCE RUTA 2602A USENDA - LA ESTRELLA; PARA ADELANTAR A TRAVÉS DE TRABAJO COMUNITARIO, LAS LABORES NECESARIAS PARA SU REPARACIÓN Y CONSERVACIÓN RUTINARIA.</t>
  </si>
  <si>
    <t xml:space="preserve"> $ 256,813,750 
</t>
  </si>
  <si>
    <t>CELEBRACIÓN DE CONVENIO SOLIDARIO ENTRE EL DEPARTAMENTO DEL CAUCA Y EL MUNICIPIO DE SOTARÁ, CON LA ASOCIACIÓN COMUNAL DE JUNTAS DEL MUNICIPIO DE SOTARÁ Y LAS JUNTAS DE ACCIÓN COMUNAL DE LAS VEREDAS EN LA ZONA DE INFLUENCIA DE LAS VÍAS SECUNDARIAS DEPARTAMENTALES: 25CC12 TIMBIO - PAISPAMBA - SAN PEDRO - CRUCERO EL LLANO - CRUCE RUTA 25CC15 A LA SIERRA, TRAMO CRISTALES - PAISPAMBA – YERBAS BUENAS; 25CC12-1 CRUCE EL LLANO - LOS ROBLES - RIO BLANCO - PARAMO DE BARBILLAS – PANCITARA - LA ZANJA (CRUCE RUTA 25CC15), TRAMO PUENTE EL GUINEAL - PUENTE LAS CHISAS; 25CC14 POPAYÁN - CRUCERO – CHIRIBIO - PIEDRA LEÓN - EL TRÉBOL (CRUCE RUTA 2002), TRAMO LOS DOS BRAZOS- PIEDRA LEÓN; PARA ADELANTAR A TRAVÉS DE TRABAJO COMUNITARIO, LAS LABORES NECESARIAS PARA SU REPARACIÓN Y CONSERVACIÓN RUTINARIA.</t>
  </si>
  <si>
    <t xml:space="preserve"> $ 293,991,749 
</t>
  </si>
  <si>
    <t>CELEBRACIÓN DE CONVENIO SOLIDARIO ENTRE EL DEPARTAMENTO DEL CAUCA Y EL MUNICIPIO DE SUAREZ, CON LA ASOCIACIÓN COMUNAL DE JUNTAS DEL MUNICIPIO DE SUAREZ Y LAS JUNTAS DE ACCIÓN COMUNAL DE LAS VEREDAS EN LA ZONA DE INFLUENCIA DE LAS VÍAS SECUNDARIAS DEPARTAMENTALES: 26CC01 MORALES- LA ESTACION- LA TOMA- SUAREZ, TRAMO - LOS CAFES- LA TOMA- SUAREZ; 26CC01-1-1 SUAREZ - ASNAZU - TIMBA, TRAMO SUAREZ-ASNAZU -PIEDRA PINTADA; PARA ADELANTAR A TRAVÉS DE TRABAJO COMUNITARIO, LAS LABORES NECESARIAS PARA SU REPARACIÓN Y CONSERVACIÓN RUTINARIA.</t>
  </si>
  <si>
    <t xml:space="preserve"> $ 104,429,850 
</t>
  </si>
  <si>
    <t>CELEBRACIÓN DE CONVENIO SOLIDARIO ENTRE EL DEPARTAMENTO DEL CAUCA Y EL MUNICIPIO DE SUCRE, CON LA ASOCIACIÓN COMUNAL DE JUNTAS DEL MUNICIPIO DE SUCRE Y LAS JUNTAS DE ACCIÓN COMUNAL DE LAS VEREDAS EN LA ZONA DE INFLUENCIA DE LAS VÍAS SECUNDARIAS DEPARTAMENTALES:25CC08 PIEDRASENTADA - LOS UVOS - PARAISO - SUCRE - GUACHICONO, TRAMO PARAISO - GUACHICONO CENTRO (BOLÍVAR); PARA ADELANTAR A TRAVÉS DE TRABAJO COMUNITARIO, LAS LABORES NECESARIAS PARA SU REPARACIÓN Y CONSERVACIÓN RUTINARIA.</t>
  </si>
  <si>
    <t xml:space="preserve"> 106,524,250 
</t>
  </si>
  <si>
    <t>CELEBRACIÓN DE CONVENIO SOLIDARIO ENTRE EL DEPARTAMENTO DEL CAUCA Y ELMUNICIPIO DE TIMBÍO, CON LA ASOCIACIÓN COMUNAL DE JUNTAS DEL MUNICIPIO DE TIMBÍO Y LAS JUNTAS DE ACCIÓN COMUNAL DE LAS VEREDAS EN LA ZONA DE INFLUENCIA DE LAS VÍAS SECUNDARIAS DEPARTAMENTALES:25CC10 CRUCE RUTA 2503 (EL ARADO) - CINCO DIAS - EL TABLON - CRUCE RUTA 25CC07 (PTE RIO TIMBIO); 25CC12 TIMBIO - PAIS PAMBA - SAN PEDRO - CRUCERO EL LLANO - (CRUCE RUTA 25CC15) A LA SIERRA, TRAMO TIMBIO CABECERA - CRISTALARES; 25CC03 (CRUCE RUTA 2503)PUENTE LOS ROBLES - LA CABAÑA - EL HATO; PARA ADELANTAR A TRAVÉS DE TRABAJO COMUNITARIO, LAS LABORES NECESARIAS PARA SU REPARACIÓN Y CONSERVACIÓN RUTINARIA.</t>
  </si>
  <si>
    <t>CELEBRACIÓN DE CONVENIO SOLIDARIO ENTRE EL DEPARTAMENTO DEL CAUCA Y ELMUNICIPIO DE TOTORÓ, CON LA ASOCIACIÓN COMUNAL DE JUNTAS DEL MUNICIPIO DE TOTORÓ Y LAS JUNTAS DE ACCIÓN COMUNAL DE LAS VEREDAS EN LA ZONA DE INFLUENCIA DE LAS VÍAS SECUNDARIAS DEPARTAMENTALES:25CC18 CRUCE RUTA 2504 - EL TUNEL - JEBALA - MIRAFLORES (CRUCE RUTA 26CC08)TRAMO JEBALA-MIRAFLORES(CRUCE RUTA 26CC08); 26CC08 CRUCE RUTA 2602-PANIQUITA-MIRAFLORES(CRUCE RUTA 2602A); PARA ADELANTAR A TRAVÉS DE TRABAJO COMUNITARIO, LAS LABORES NECESARIAS PARA SU REPARACIÓN Y CONSERVACIÓN RUTINARIA.</t>
  </si>
  <si>
    <t xml:space="preserve"> $ 111,991,000 
</t>
  </si>
  <si>
    <t>SUMINISTRO CHALECOS, CHAQUETAS PARA EL PROGRAMA DE CONSERVACION RUTINARIA DE LA RED VIAL A CARGO DEL DEPARTAMENTO CON PARTICIPACION COMUNITARIA COMO APORTE EN ESPECIE QUE HACE EL DEPARTAMENTO A LOS CONVENIOS SOLIDARIOS  DEL PROYECTO</t>
  </si>
  <si>
    <t xml:space="preserve">CONTRATAR LA REALIZACION Y PUBLICACION DE SEPARATAS, EN DIARIO LOCAL PARA LA DIVULGACION DEL AVANCE  Y DESARROLLO DEL PROGRAMA DE CONSERVACION  RUTINARIO DE LA RED VIAL A CARGO DEL DEPARTAMENTOCON PARTICIPACION COMUNITARIA </t>
  </si>
  <si>
    <t>HASTA EL 31 DE DICIEMBRE DE 2017</t>
  </si>
  <si>
    <t>CONTRATAR EMISION DE MICROPROGRAMAS DE RADIO, JINGLES Y CUÑAS EN EMISORAS COMUNITARIAS Y COMERCIALES PARA LA PROMOCIÓN DEL PROGRAMA DE CONSERVACION RUTINARIA DE LA RED VIAL A CARGO DEL DEPARTAMENTO CON PARTICIPACION COMUNITARIA</t>
  </si>
  <si>
    <t>HASTA EL 31 DE DICIEMBRE DE 2018</t>
  </si>
  <si>
    <t xml:space="preserve">DISEÑO, IMPRESIÓN Y SUMINISTRO DE DIFERENTES DOCUMENTOS Y PIEZAS PUBLICITARIAS ( (banners, vallas, lábaros, roll up, entre otras)PARA EL LANZAMIENTO, SOSTENIMIENTO Y FORTALECIOMIENTO DE LA MARCA DEL ,.PARA EL PROGRAMA DE CONSERVACION RUTINARIA  DE LA RED VIAL A CARGO DEL DEPARTAMENTO CON PARTICIPACION COMUNITARIA
</t>
  </si>
  <si>
    <t xml:space="preserve">MARZO </t>
  </si>
  <si>
    <t xml:space="preserve">SUMINISTRO DE OPERADORES DE VEHÍCULO AUTOMOTOR, PARA EL PROGRAMA DE CONSERVACIÓN RUTINARIA DE LA RED VIAL A CARGO DEL DEPARTAMENTO CON PARTICIPACIÓN COMUNITARIA.”. </t>
  </si>
  <si>
    <t xml:space="preserve">4  MESES </t>
  </si>
  <si>
    <t>“COMPRAVENTA DE HERRAMIENTA MENOR COMO APORTE PARA EL DESARROLLO DE LAS ACTIVIDADES DEL PROGRAMA DE CONSERVACIÓN RUTINARIA CON PARTICIPACIÓN COMUNITARIA”</t>
  </si>
  <si>
    <t>20 DIAS</t>
  </si>
  <si>
    <t>“COMPRAVENTA DE ELEMENTOS DE PROTECIÓN Y SEGURIDAD INDUSTRIAL COMO APORTE PARA EL DESARROLLO DE LAS ACTIVIDADES DEL PROGRAMA DE CONSERVACION VIAL RUTINARIA CON PARTICIPACION COMUNITARIA”.</t>
  </si>
  <si>
    <t>“COMPRAVENTA DE PAPELERIA, TINTAS Y DEMÁS ELEMENTOS DE OFICINA PARA EL DESARROLLO DEL POGRAMA DE CONSERVACION RUTINARIA DE LA RED VIAL SECUNDARIA CON PARTICIPACIÓN COMUNITARIA”.</t>
  </si>
  <si>
    <t>SUMINISTRO DE REPUESTOS, ACCESORIOS Y SERVICIOS DE TALLER PARA EL MANTENIMIENTO DE LOS VEHÍCULOS DEL PROGRAMA DE CONSERVACIÓN RUTINARIA DE LA RED VIAL SECUNDARIA DEPARTAMENTAL CON PARTICIPACIÓN COMUNITARIA.</t>
  </si>
  <si>
    <t xml:space="preserve"> 5.5 MESES</t>
  </si>
  <si>
    <t>MINIMA CUANTIA MONTO AGOTABLE</t>
  </si>
  <si>
    <t xml:space="preserve">CONTRATAR UN OPERADOR LOGISTICO PARA CAPACITAR AL PERSONAL DEL PROGRAMA DE CONSERVACION RUTINARIA EN AUTOCAD, MICROSOFT PROJECT, CONFIGURACION Y USO DE GPS, DISEÑO E IMPLEMENTACION DE SISTEMAS DE INFORMACION GEOGRAFICOS Y GESTION DE ARCHIVOS E INVENTARIOS
</t>
  </si>
  <si>
    <t>CONTRATAR UN OPERADOR LOGISTICO PARA LOS EVENTOS DE SOCIALIZACION Y CAPACITACION EN LA CAPTURA Y REPORTE DE INFORMACION DEL PROGRAMA DE CONSERVACION RUTINARIA EN LA VIGENCIA 2018</t>
  </si>
  <si>
    <t>ADQUISICIÓN DE EQUIPOS DE COMPUTO,( REPUESTOS)  PARA EL PROCESAMIENTO, DISTRIBUCIÓN, REPRODUCCIÓN Y ALMACENAMIENTO DE INFORMACIÓN  Y OTROS, PARA EL PROGRAMA DE CONSERVACIÓN RUTINARIA DE LA RED VIAL A CARGO DEL DEPARTAMENTO CON PARTICIPACIÓN COMUNITARIA</t>
  </si>
  <si>
    <t xml:space="preserve">2 MESES </t>
  </si>
  <si>
    <t>Compraventa  de Materiales didácticos para la realizacion de las  charlas de educacion ambiental que complementan el DESARROLLO DEL PROGRAMA DE CONSERVACIÓN RUTINARIA DE LA RED VIAL A CARGO DEL DEPARTAMENTO, CON PARTICIPACIÓN COMUNITARIA”</t>
  </si>
  <si>
    <t>20 dias</t>
  </si>
  <si>
    <t>minima cuantia</t>
  </si>
  <si>
    <t>Compraventa de materiales e insumos para la realizacion de las actividades que fomentan  los servicios medioambientales del componente de gestion socioambiental del PROGRAMA DE CONSERVACIÓN RUTINARIA DE LA RED VIAL A CARGO DEL DEPARTAMENTO, CON PARTICIPACIÓN COMUNITARIA”</t>
  </si>
  <si>
    <t xml:space="preserve">Compraventa  de semillas para la producción de cultivos que fortaleceran la soberania alimentaria que beneficiar a las familias de zona de influencia de las vias de los   municipios de (Sotara, Piendamo, El Tambo, cajibio, Santander y La Sierra)  en alianza con el SENA </t>
  </si>
  <si>
    <t>PRESTAR LOS SERVICIOS COMO PROFESIONAL DE APOYO A LA GESTIÓN EN EL ÁREA ADMINISTRATIVA Y FINANCIERA, EN EL DESARROLLO DEL PROGRAMA DE CONSERVACIÓN RUTINARIA DE LA RED VIAL A CARGO DEL DEPARTAMENTO, CON PARTICIPACION COMUNITARIA</t>
  </si>
  <si>
    <t>CONTRTACIÓN DIRECTA</t>
  </si>
  <si>
    <t>PRESTAR LOS SERVICIOS DE APOYO A LA GESTIÓN COMO AUXILIAR EN EL ÁREA ADMINISTRATIVA Y FINANCIERA, EN EL DESARROLLO DEL PROGRAMA DE CONSERVACIÓN RUTINARIA DE LA RED VIAL A CARGO DEL DEPARTAMENTO, CON PARTICIPACION COMUNITARIA</t>
  </si>
  <si>
    <t>PRESTAR LOS SERVICIOS DE APOYO A LA GESTIÓN EN EL ÁREA ADMINISTRATIVA Y FINANCIERA, EN EL DESARROLLO DEL PROGRAMA DE CONSERVACIÓN RUTINARIA DE LA RED VIAL A CARGO DEPARTAMENTO, CON PARTICIPACIÓN COMUNITARIA</t>
  </si>
  <si>
    <t>PRESTAR SERVICIOS PROFESIONALES COMO COORDINADOR ZONAL , EN EL DESARROLLO DEL PROGRAMA DE CONSERVACION RUTINARIA DE LA RED VIAL A CARGO DEL DEPARTAMENTO, CON PARTICIPACION COMUNITARIA</t>
  </si>
  <si>
    <t>PRESTAR LOS SERVICIOS PROFESIONAL COMO INGENIERO AMBIENTAL PARA APOYAR EL DESARROLLO DEL PROGRAMA DE CONSERVACIÓN RUTINARIA DE LA RED VIAL A CARGO DEL DEPARTAMENTO, CON PARTICIPACIÓN COMUNITARIA</t>
  </si>
  <si>
    <t>PRESTAR LOS SERVICIOS PROFESIONALES EN EL ÁREA DE SISTEMAS PARA EL PROGRAMA DE CONSERVACIÓN RUTINARIA DE LA RED VIAL A CARGO DEL DEPARTAMENTO, CON PARTICIPACIÓN COMUNITARIA</t>
  </si>
  <si>
    <t>PRESTAR LOS SERVICIOS DE APOYO A LA GESTIÓN COMO INSPECTOR 1 EN LA VÍA 12CC01 PALMITAS-LERMA-ALMAGUER CRUCE RUTA (12CC05),TRAMO PALMITAS - RIO BLANCO Y OTROS TRAMOS, PARA EL DESARROLLO DE LAS ACTIVIDADES DEL PROGRAMA DE CONSERVACIÓN RUTINARIA DE LA RED VIAL A CARGO DEL DEPARTAMENTO, CON PARTICIPACIÓN COMUNITARIA</t>
  </si>
  <si>
    <t>PRESTAR LOS SERVICIOS DE APOYO A LA GESTIÓN COMO INSPECTOR 10 EN LA VÍA 20CC01 MUNCHIQUE – JUNTAS – HUISITO - RIO CLARO-LOS ANDES Y OTROS TRAMOS,PARA EL DESARROLLO DE LAS ACTIVIDADES DEL PROGRAMA DE CONSERVACIÓN RUTINARIA DE LA RED VIAL A CARGO DEL DEPARTAMENTO, CON PARTICIPACIÓN COMUNITARIA</t>
  </si>
  <si>
    <t>PRESTAR LOS SERVICIOS DE APOYO A LA GESTIÓN COMO INSPECTOR 11 EN LA VÍA 25CC07 PIEDRA SENTADA (CRUCE RUTA 2503)-EL HOYO-NAVARRO-CUATRO ESQUINAS - CRUCE RUTA 2001 TRAMO EL HOYO (SALADITO) NAVARRO CUATRO ESQUINAS CR2001(LA VENTA), Y OTROS TRAMOS, PARA EL DESARROLLO DE LAS ACTIVIDADES DEL PROGRAMA DE CONSERVACIÓN RUTINARIA DE LA RED VIAL A CARGO DEL DEPARTAMENTO, CON PARTICIPACIÓN COMUNITARIA</t>
  </si>
  <si>
    <t>PRESTAR LOS SERVICIOS DE APOYO A LA GESTIÓN COMO INSPECTOR 12 EN LA VÍA 20CC03 CRUCE RUTA 2001 – CHAPA – CHISQUÍO - LA LAJA – EL TAMBO (KM 1) Y OTROS TRAMOS, PARA EL DESARROLLO DE LAS ACTIVIDADES DEL PROGRAMA DE CONSERVACIÓN RUTINARIA DE LA RED VIAL A CARGO DEL DEPARTAMENTO, CON PARTICIPACIÓN COMUNITARIA</t>
  </si>
  <si>
    <t>PRESTAR LOS SERVICIOS DE APOYO A LA GESTIÓN COMO INSPECTOR 13 EN LA VÍA 20CC04 CRUCE RUTA 2001-PANDIGUANDO-LA PAZ-TUYA ES COLOMBIA - DON ALONZO-LA FONDA (CR 25CC06) TRAMO CRUCE RUTA 2001 PANDIGUANDO LA PAZ TUYA EL COLOMBIA(TAMBO), Y OTROS TRAMOS, PARA EL DESARROLLO DE LAS ACTIVIDADES DEL PROGRAMA DE CONSERVACIÓN RUTINARIA DE LA RED VIAL A CARGO DEL DEPARTAMENTO, CON PARTICIPACIÓN COMUNITARIA</t>
  </si>
  <si>
    <t>PRESTAR LOS SERVICIOS DE APOYO A LA GESTIÓN COMO INSPECTOR 14 EN LA VÍA 20CC05 EL TAMBO-MONTERREDONDO-URIBE-LA GALLERA-VISTA HERMOSA, Y OTROS TRAMOS, PARA EL DESARROLLO DE LAS ACTIVIDADES DEL PROGRAMA DE CONSERVACIÓN RUTINARIA DE LA RED VIAL A CARGO DEL DEPARTAMENTO, CON PARTICIPACIÓN COMUNITARIA</t>
  </si>
  <si>
    <t>PRESTAR LOS SERVICIOS DE APOYO A LA GESTIÓN COMO INSPECTOR 15 EN LA VÍA 20CC05-1 CRUCE RUTA 20CC05 (MONTERREDONDO)-LOS ANAYES-SEGUENGUE, Y OTROS TRAMOS, PARA EL DESARROLLO DE LAS ACTIVIDADES DEL PROGRAMA DE CONSERVACIÓN RUTINARIA DE LA RED VIAL A CARGO DEL DEPARTAMENTO, CON PARTICIPACIÓN COMUNITARIA</t>
  </si>
  <si>
    <t>PRESTAR LOS SERVICIOS DE APOYO A LA GESTIÓN COMO INSPECTOR 16 EN LA VÍA 20CC06 CAÑAGRIA MONTERREDONDO, Y OTROS TRAMOS, PARA EL DESARROLLO DE LAS ACTIVIDADES DEL PROGRAMA DE CONSERVACIÓN RUTINARIA DE LA RED VIAL A CARGO DEL DEPARTAMENTO, CON PARTICIPACIÓN COMUNITARIA</t>
  </si>
  <si>
    <t>PRESTAR LOS SERVICIOS DE APOYO A LA GESTIÓN COMO INSPECTOR 17 EN LA VÍA 25ACC01 HIGUERONES - FLORENCIA-ESMERALDAS-LOS ALPES Y OTROS TRAMOS,PARA EL DESARROLLO DE LAS ACTIVIDADES DEL PROGRAMA DE CONSERVACIÓN RUTINARIA DE LA RED VIAL A CARGO DEL DEPARTAMENTO, CON PARTICIPACIÓN COMUNITARIA</t>
  </si>
  <si>
    <t>PRESTAR LOS SERVICIOS DE APOYO A LA GESTIÓN COMO INSPECTOR 18 EN LA VÍA 25CC01 CASA FRIA (CRUCERO RUTA 2501A)- MATACEA Y OTROS TRAMOS, PARA EL DESARROLLO DE LAS ACTIVIDADES DEL PROGRAMA DE CONSERVACIÓN RUTINARIA DE LA RED VIAL A CARGO DEL DEPARTAMENTO, CON PARTICIPACIÓN COMUNITARIA</t>
  </si>
  <si>
    <t>PRESTAR LOS SERVICIOS DE APOYO A LA GESTIÓN INSPECTOR 19 EN LA VÍA 1202 EL ESTRECHO-BALBOA-ARGELIA-EL PLATEADO- TRAMO CERRO CALIFORNIA (VEREDA LA ESPERANZA), ARGELIA ,EL PLATEADO, EL PINCHE, Y OTROS TRAMOS, PARA EL DESARROLLO DE LAS ACTIVIDADES DEL PROGRAMA DE CONSERVACIÓN RUTINARIA DE LA RED VIAL A CARGO DEL DEPARTAMENTO, CON PARTICIPACIÓN COMUNITARIA</t>
  </si>
  <si>
    <t>PRESTAR LOS SERVICIOS DE APOYO A LA GESTIÓN COMO INSPECTOR 2 DE LA VÍA 25CC25 SANTANDER DE QUILICHAO – SAN PEDRO – LA PLACA – NUEVO DIA – LA MINA – BARONDILLO, TRAMO SANTANDER CABECERA - SAN PEDRO- LA PALOMERA - LA PLACA Y OTROS TRAMOS, PARA EL DESARROLLO DE LAS ACTIVIDADES DEL PROGRAMA DE CONSERVACIÓN RUTINARIA DE LA RED VIAL A CARGO DEL DEPARTAMENTO, CON PARTICIPACIÓN COMUNITARIA</t>
  </si>
  <si>
    <t>PRESTAR LOS SERVICIOS DE APOYO A LA GESTIÓN COMO INSPECTOR 20 EN LA VÍA 1202 EL ESTRECHO - BALBOA - ARGELIA - EL PLATEADO, TRAMO PUENTE LA BARCA - CERRO CALIFORNIA (VEREDA LA FLORESTA),PARA EL DESARROLLO DE LAS ACTIVIDADES DEL PROGRAMA DE CONSERVACIÓN RUTINARIA DE LA RED VIAL A CARGO DEL DEPARTAMENTO, CON PARTICIPACIÓN COMUNITARIA</t>
  </si>
  <si>
    <t>PRESTAR LOS SERVICIOS DE APOYO A LA GESTIÓN COMO INSPECTOR 21 EN LA VÍA 25CC06 (CRUCE RUTA 2503)ESTANQUILLO-LA FONDA-LAS TALLAS-GUADUALITO (CRUCE RUTA1202),TRAMO ESTANQUILLO (CR2503) LA FONDA LAS TALLAS Y SANJÓN HONDO Y OTROS TRAMOS, PARA EL DESARROLLO DE LAS ACTIVIDADES DEL PROGRAMA DE CONSERVACIÓN RUTINARIA DE LA RED VIAL A CARGO DEL DEPARTAMENTO, CON PARTICIPACIÓN COMUNITARIA</t>
  </si>
  <si>
    <t>PRESTAR LOS SERVICIOS DE APOYO A LA GESTIÓN COMO INSPECTOR 22 EN LA VÍA 25CC07-1 CRUCERO QUILCACE-LA ALIANZA-JUANA CASTAÑA (TAMBO), Y OTROS TRAMOS, PARA EL DESARROLLO DE LAS ACTIVIDADES DEL PROGRAMA DE CONSERVACIÓN RUTINARIA DE LA RED VIAL A CARGO DEL DEPARTAMENTO, CON PARTICIPACIÓN COMUNITARIA</t>
  </si>
  <si>
    <t>PRESTAR LOS SERVICIOS DE APOYO A LA GESTIÓN COMO INSPECTOR 23 EN LA VÍA 25CC08-1 CRUCE RUTA 25CC08 (GUAYANA)-EL PALMAR-EL RECREO-(CRUCE RUTA 25CC15) (LA VEGA), Y OTROS TRAMOS, PARA EL DESARROLLO DE LAS ACTIVIDADES DEL PROGRAMA DE CONSERVACIÓN RUTINARIA DE LA RED VIAL A CARGO DEL DEPARTAMENTO, CON PARTICIPACIÓN COMUNITARIA</t>
  </si>
  <si>
    <t>PRESTAR LOS SERVICIOS DE APOYO A LA GESTIÓN COMO INSPECTOR 24 EN LA VÍA 25CC09 LA DEPRESION (CRUCE RUTA 2503) (LA SIERRA), Y OTROS TRAMOS, PARA EL DESARROLLO DE LAS ACTIVIDADES DEL PROGRAMA DE CONSERVACIÓN RUTINARIA DE LA RED VIAL A CARGO DEL DEPARTAMENTO, CON PARTICIPACIÓN COMUNITARIA</t>
  </si>
  <si>
    <t>PRESTAR LOS SERVICIOS DE APOYO A LA GESTIÓN COMO INSPECTOR 25 EN LA VÍA 25CC10 CRUCE RUTA 2503 (EL ARADO)-CINCO DIAS-EL TABLON-CRUCE RUTA 25CC07 (PTE RIO TIMBIO) Y OTROS TRAMOS, PARA EL DESARROLLO DE LAS ACTIVIDADES DEL PROGRAMA DE CONSERVACIÓN RUTINARIA DE LA RED VIAL A CARGO DEL DEPARTAMENTO, CON PARTICIPACIÓN COMUNITARIA</t>
  </si>
  <si>
    <t>PRESTAR LOS SERVICIOS DE APOYO A LA GESTIÓN COMO INSPECTOR 26 EN LA VÍA 25CC12-1 CRUCE EL LLANO-LOS ROBLES-RIO BLANCO-PARAMO DE BARBILLAS-PANCITARA-LA ZANJA (CRUCE RUTA 25CC15), TRAMO PUENTE EL GUINEAL- PUENTE LAS CHISAS Y OTROS TRAMOS, PARA EL DESARROLLO DE LAS ACTIVIDADES DEL PROGRAMA DE CONSERVACIÓN RUTINARIA DE LA RED VIAL A CARGO DEL DEPARTAMENTO, CON PARTICIPACIÓN COMUNITARIA</t>
  </si>
  <si>
    <t>PRESTAR LOS SERVICIOS DE APOYO A LA GESTIÓN COMO INSPECTOR 27 EN LA VÍA 25CC03(CR2503) PUENTE LOS ROBLES-LA CABAÑA-EL HATO, Y VIA 25CC12 TIMBIO-PAIS PAMBA-SAN PEDRO-CRUCERO EL LLANO-(CR25CC15) LA SIERRA, TRAMO TIMBIO CABECERA-CRISTALARES OTROS TRAMOS, PARA EL DESARROLLO DE LAS ACTIVIDADES DEL PROGRAMA DE CONSERVACIÓN RUTINARIA DE LA RED VIAL A CARGO DEL DEPARTAMENTO, CON PARTICIPACIÓN COMUNITARIA</t>
  </si>
  <si>
    <t>PRESTAR LOS SERVICIOS DE APOYO A LA GESTIÓN COMO INSPECTOR 28 EN LA VÍA 25CC14 POPAYAN-CRUCERO -CHIRIBIO-PIEDRA LEON-EL TREBOL (CRUCE RUTA 2002), TRAMO PIEDRA LEON-EL TREBOL(CRUCE RUTA 2002), Y OTROS TRAMOS, PARA EL DESARROLLO DE LAS ACTIVIDADES DEL PROGRAMA DE CONSERVACIÓN RUTINARIA DE LA RED VIAL A CARGO DEL DEPARTAMENTO, CON PARTICIPACIÓN COMUNITARIA</t>
  </si>
  <si>
    <t>PRESTAR LOS SERVICIOS DE APOYO A LA GESTIÓN COMO INSPECTOR 29 EN LA VÍA 25CC15-1-1 SAN SEBASTIAN-VALENCIA-PARAMO DE BARBILLAS, Y OTROS TRAMOS, PARA EL DESARROLLO DE LAS ACTIVIDADES DEL PROGRAMA DE CONSERVACIÓN RUTINARIA DE LA RED VIAL A CARGO DEL DEPARTAMENTO, CON PARTICIPACIÓN COMUNITARIA</t>
  </si>
  <si>
    <t>PRESTAR LOS SERVICIOS DE APOYO A LA GESTIÓN COMO INSPECTOR 3 DE LA VÍA 12CC03 LA MEDINA (CRUCE RUTA 1203)-PUENTE LA VICTORIA - SAN JOAQUIN - MERCADERES,TRAMO PUENTE LA VICTORIA SAN JOAQUIN - MERCADERES Y OTROS TRAMOS, PARA EL DESARROLLO DE LAS ACTIVIDADES DEL PROGRAMA DE CONSERVACIÓN RUTINARIA DE LA RED VIAL A CARGO DEL DEPARTAMENTO, CON PARTICIPACIÓN COMUNITARIA</t>
  </si>
  <si>
    <t>PRESTAR LOS SERVICIOS DE APOYO A LA GESTIÓN GESTIÓN COMO INSPECTOR 30 EN LA VÍA 25CC17 EL CAIRO- CAJIBIO-EL CARMELO-DINDE-ORTEGA Y OTROS TRAMOS,PARA EL DESARROLLO DE LAS ACTIVIDADES DEL PROGRAMA DE CONSERVACIÓN RUTINARIA DE LA RED VIAL A CARGO DEL DEPARTAMENTO, CON PARTICIPACIÓN COMUNITARIA</t>
  </si>
  <si>
    <t>PRESTAR LOS SERVICIOS DE APOYO A LA GESTIÓN COMO INSPECTOR 31 EN LA VÍA 25CC16 CRUCE RUTA 2504-(LA VENTA)-LA CAPILLA-PRIMAVERA CRUCE RUTA 25CC17 (PRIMAVERA) , Y OTROS TRAMOS, PARA EL DESARROLLO DE LAS ACTIVIDADES DEL PROGRAMA DE CONSERVACIÓN RUTINARIA DE LA RED VIAL A CARGO DEL DEPARTAMENTO, CON PARTICIPACIÓN COMUNITARIA</t>
  </si>
  <si>
    <t>PRESTAR LOS SERVICIOS DE APOYO A LA GESTIÓN COMO INSPECTOR 32 EN LA VÍA 25CC18 CRUCE RUTA 2504 - EL TUNEL - JEBALA - MIRAFLORES (CRUCE RUTA 26CC08), TRAMO JEBALA - MIRAFLORES(CRUCE RUTA 26CC08), Y OTROS TRAMOS, PARA EL DESARROLLO DE LAS ACTIVIDADES DEL PROGRAMA DE CONSERVACIÓN RUTINARIA DE LA RED VIAL A CARGO DEL DEPARTAMENTO, CON PARTICIPACIÓN COMUNITARIA</t>
  </si>
  <si>
    <t>PRESTAR LOS SERVICIOS DE APOYO A LA GESTIÓN COMO INSPECTOR 33 EN LA VÍA 25CC19 EL MANGO- PESCADOR (PIENDAMO), Y OTROS TRAMOS, PARA EL DESARROLLO DE LAS ACTIVIDADES DEL PROGRAMA DE CONSERVACIÓN RUTINARIA DE LA RED VIAL A CARGO DEL DEPARTAMENTO, CON PARTICIPACIÓN COMUNITARIA</t>
  </si>
  <si>
    <t>PRESTAR LOS SERVICIOS DE APOYO A LA GESTIÓN COMO INSPECTOR 34 EN LA VÍA 25CC20 PESCADOR - LA LLANADA - SAN GREGORIO – CHAMBIMBE - CRUCE RUTA 25CC24-1, TRAMO LOS LINDEROS - CHAMBIMBE, Y OTROS TRAMOS, PARA EL DESARROLLO DE LAS ACTIVIDADES DEL PROGRAMA DE CONSERVACIÓN RUTINARIA DE LA RED VIAL A CARGO DEL DEPARTAMENTO, CON PARTICIPACIÓN COMUNITARIA</t>
  </si>
  <si>
    <t>PRESTAR LOS SERVICIOS DE APOYO A LA GESTIÓN COMO INSPECTOR 35 DE LA VÍA 25CC25 SANTANDER DE QUILICHAO - SAN PEDRO - LA PLACA - NUEVO DIA - LA MINA - BARONDILLO, TRAMO LA PLACA - NUEVO DIA - LA MINA - BARONDILLO Y OTROS TRAMOS, PARA EL DESARROLLO DE LAS ACTIVIDADES DEL PROGRAMA DE CONSERVACIÓN RUTINARIA DE LA RED VIAL A CARGO DEL DEPARTAMENTO, CON PARTICIPACIÓN COMUNITARIA.</t>
  </si>
  <si>
    <t>PRESTAR LOS SERVICIOS DE APOYO A LA GESTIÓN COMO INSPECTOR 36 DE LA VÍA 31CC01 CALOTO - LA PLACA (CRUCE RUTA 25CC25); 25CC26 VILLA RICA (SECTOR LA Y CRUCE VILLA RICA-CALOTO) Y 25CC27 PUERTO TEJADA –LA SOFÍA – OBANDO- GUACHENÉ CRUCERO GUALÍ (Caloto),PARA EL DESARROLLO DE LAS ACTIVIDADES DEL PROGRAMA DE CONSERVACIÓN RUTINARIA DE LA RED VIAL A CARGO DEL DEPARTAMENTO, CON PARTICIPACIÓN COMUNITARIA</t>
  </si>
  <si>
    <t>PRESTAR LOS SERVICIOS DE APOYO A LA GESTIÓN COMO INSPECTOR 37 EN LA VÍA 25CC24-1 LA BALSA-BUENOS AIRES-HONDURAS-ASNAZU, Y OTROS TRAMOS,PARA EL DESARROLLO DE LAS ACTIVIDADES DEL PROGRAMA DE CONSERVACIÓN RUTINARIA DE LA RED VIAL A CARGO DEL DEPARTAMENTO, CON PARTICIPACIÓN COMUNITARIA</t>
  </si>
  <si>
    <t>PRESTAR LOS SERVICIOS DE APOYO A LA GESTION COMO INSPECTOR 38 EN LA VIA 37CC02 BELALCAZAR (PAEZ) - LA HONDURA - RIO CHIQUITO - PUENTE RIO NEGRO (LIMITE HUILA) , TRAMO EL CANELO RIO CHIQUITO - PUENTE RIO NEGRO (LIMITE HUILA) Y OTROS TRAMOS, PARA EL DESARROLLO DE LAS ACTIVIDADES DEL PROGRAMA DE CONSERVACIÓN RUTINARIA DE LA RED VIAL A CARGO DEL DEPARTAMENTO, CON PARTICIPACIÓN COMUNITARIA</t>
  </si>
  <si>
    <t>PRESTAR LOS SERVICIOS DE APOYO A LA GESTIÓN COMO INSPECTOR 39 EN LA VÍA 26CC01 MORALES- LA ESTACION- LA TOMA- SUAREZ, TRAMO - LOS CAFÉS - LA TOMA - SUÁREZ, Y OTROS TRAMOS, PARA EL DESARROLLO DE LAS ACTIVIDADES DEL PROGRAMA DE CONSERVACIÓN RUTINARIA DE LA RED VIAL A CARGO DEL DEPARTAMENTO, CON PARTICIPACIÓN COMUNITARIA</t>
  </si>
  <si>
    <t>PRESTAR LOS SERVICIOS DE APOYO A LA GESTIÓN COMO INSPECTOR 4 EN LA VÍA 25CC21 CRUCE RUTA 2504 (PESCADO)- SIBERIA -CALDONO Y OTROS TRAMOS, PARA EL DESARROLLO DE LAS ACTIVIDADES DEL PROGRAMA DE CONSERVACIÓN RUTINARIA DE LA RED VIAL A CARGO DEL DEPARTAMENTO, CON PARTICIPACIÓN COMUNITARIA</t>
  </si>
  <si>
    <t>PRESTAR LOS SERVICIOS DE APOYO A LA GESTIÓN COMO INSPECTOR 40 EN LA VÍA 26CC01-1-1 TIMBA – MARILOPEZ - EL CERAL - TIERRAGRATA, Y OTROS TRAMOS, PARA EL DESARROLLO DE LAS ACTIVIDADES DEL PROGRAMA DE CONSERVACIÓN RUTINARIA DE LA RED VIAL A CARGO DEL DEPARTAMENTO, CON PARTICIPACIÓN COMUNITARIA</t>
  </si>
  <si>
    <t>PRESTAR LOS SERVICIOS DE APOYO A LA GESTIÓN COMO INSPECTOR 41 EN LA VÍA 26CC02-1 CRUCE RUTA 26CC02(CRUCERO PAN DE AZUCAR) - EL MEZON – CHIMBORAZO – LIBERIA Y OTROS TRAMOS,PARA EL DESARROLLO DE LAS ACTIVIDADES DEL PROGRAMA DE CONSERVACIÓN RUTINARIA DE LA RED VIAL A CARGO DEL DEPARTAMENTO, CON PARTICIPACIÓN COMUNITARIA</t>
  </si>
  <si>
    <t>PRESTAR LOS SERVICIOS DE APOYO A LA GESTIÓN COMO INSPECTOR 42 EN LA VÍA 26CC05 CUATRO ESQUINAS (CRUCE RUTA 2601) – CARPINTERO – PORVENIR - ALTO DE OVEJAS Y OTROS TRAMOS,PARA EL DESARROLLO DE LAS ACTIVIDADES DEL PROGRAMA DE CONSERVACIÓN RUTINARIA DE LA RED VIAL A CARGO DEL DEPARTAMENTO, CON PARTICIPACIÓN COMUNITARIA</t>
  </si>
  <si>
    <t>PRESTAR LOS SERVICIOS DE APOYO A LA GESTIÓN COMO INSPECTOR 43 EN LA VÍA 26CC09 RUCE RUTA 2602 - PUEBLITO - CRUCE RUTA 26CC03 (SILVIA), Y OTROS TRAMOS,PARA EL DESARROLLO DE LAS ACTIVIDADES DEL PROGRAMA DE CONSERVACIÓN RUTINARIA DE LA RED VIAL A CARGO DEL DEPARTAMENTO, CON PARTICIPACIÓN COMUNITARIA</t>
  </si>
  <si>
    <t>PRESTAR LOS SERVICIOS DE APOYO A LA GESTIÓN COMO INSPECTOR 44 EN LA VÍA 26CC03 SILVIA- LAS DELICIAS - JAMBALÓ - TORIBIO (SECTOR SILVIA - JAMBALÓ), Y OTROS TRAMOS, PARA EL DESARROLLO DE LAS ACTIVIDADES DEL PROGRAMA DE CONSERVACIÓN RUTINARIA DE LA RED VIAL A CARGO DEL DEPARTAMENTO, CON PARTICIPACIÓN COMUNITARIA</t>
  </si>
  <si>
    <t>PRESTAR LOS SERVICIOS DE APOYO A LA GESTION COMO INSPECTOR 45 EN LA VIA 26CC04-1 TUMBICHUCUE-LAME-LA TROJA (PAEZ), Y OTROS TRAMOS, PARA EL DESARROLLO DE LAS ACTIVIDADES DEL PROGRAMA DE CONSERVACIÓN RUTINARIA DE LA RED VIAL A CARGO DEL DEPARTAMENTO, CON PARTICIPACIÓN COMUNITARIA</t>
  </si>
  <si>
    <t>PRESTAR LOS SERVICIOS DE APOYO A LA GESTION COMO INSPECTOR 46 EN LA VIA 37CC01 COHETANDO-SAN LUIS-EL RAMO-COLORADO-PUENTE RIO NEGRO (PAEZ), Y OTROS TRAMOS, PARA EL DESARROLLO DE LAS ACTIVIDADES DEL PROGRAMA DE CONSERVACIÓN RUTINARIA DE LA RED VIAL A CARGO DEL DEPARTAMENTO, CON PARTICIPACIÓN COMUNITARIA</t>
  </si>
  <si>
    <t>PRESTAR LOS SERVICIOS DE APOYO A LA GESTIÓN COMO INSPECTOR 47 EN LA VÍA 26CC10 CRUCE RUTA 2602 (SAN FRANCISCO) - VIBORA - RIO NEGRO - CRUCE RUTA 26CC07 (PEDREGAL), Y OTROS TRAMOS, PARA EL DESARROLLO DE LAS ACTIVIDADES DEL PROGRAMA DE CONSERVACIÓN RUTINARIA DE LA RED VIAL A CARGO DEL DEPARTAMENTO, CON PARTICIPACIÓN COMUNITARIA</t>
  </si>
  <si>
    <t>PRESTAR LOS SERVICIOS DE APOYO A LA GESTIÓN COMO INSPECTOR 48 EN LA VÍA 37CC02 BELALCAZAR (PAEZ) - LA HONDURA - RIO CHIQUITO - PUENTE RIO NEGRO (LIMITE HUILA) TRAMO BELALCAZAR (PAEZ) - LA HONDURA- EL CANELO Y OTROS TRAMOS, PARA EL DESARROLLO DE LAS ACTIVIDADES DEL PROGRAMA DE CONSERVACIÓN RUTINARIA DE LA RED VIAL A CARGO DEL DEPARTAMENTO, CON PARTICIPACIÓN COMUNITARIA</t>
  </si>
  <si>
    <t>PRESTAR LOS SERVICIOS DE APOYO A LA GESTIÓN COMO INSPECTOR 49 EN LA VÍA 20CC04 CRUCE RUTA 2001 - PANDIGUANDO - LA PAZ - TUYA ES COLOMBIA - DON ALONSO - LA FONDA (CRUCE RUTA 25CC06), TRAMO TUYA ES COLOMBIA – DON ALONSO - LA FONDA (CRUCE RUTA 25CC06) Y OTROS TRAMOS, PARA EL DESARROLLO DE LAS ACTIVIDADES DEL PROGRAMA DE CONSERVACIÓN RUTINARIA DE LA RED VIAL A CARGO DEL DEPARTAMENTO, CON PARTICIPACIÓN COMUNITARIA</t>
  </si>
  <si>
    <t>PRESTAR LOS SERVICIOS DE APOYO A LA GESTIÓN COMO INSPECTOR 5 EN LA VÍA 25CC22 CRUCE RUTA 2504 (EL PITAL)-CALDONO –PUEBLO NUEVO-ASNENGA-EL PEÑÓN, TRAMO CRUCE RUTA 2504 (EL PITAL) CALDONO – PUEBLO NUEVO – SAN PEDRO, Y OTROS TRAMOS, PARA EL DESARROLLO DE LAS ACTIVIDADES DEL PROGRAMA DE CONSERVACIÓN RUTINARIA DE LA RED VIAL A CARGO DEL DEPARTAMENTO, CON PARTICIPACIÓN COMUNITARIA</t>
  </si>
  <si>
    <t>PRESTAR LOS SERVICIOS DE APOYO A LA GESTIÓN COMO INSPECTOR 50 EN LA VÍA 25CC11 PUERTO TEJADA- PUENTE HORMIGUERO; VIA 25CC11-1 PUERTO TEJADA- VUELTA LARGA - SAN CARLOS - BOCAS DEL PALO; VIA 25CC27 PUERTO TEJADA - LA SOFIA – OBANDO – GUACHENE CRUCERO DE GUALÍ (Puerto Tejada) Y VÍA 31CC02 CORINTO – PADILLA – PUERTO TEJADA Y OTROS TRAMOS, PARA EL DESARROLLO DE LAS ACTIVIDADES DEL PROGRAMA DE CONSERVACIÓN RUTINARIA DE LA RED VIAL A CARGO DEL DEPARTAMENTO, CON PARTICIPACIÓN COMUNITARIA</t>
  </si>
  <si>
    <t>PRESTAR LOS SERVICIOS DE APOYO A LA GESTIÓN COMO INSPECTOR 51 EN LA VÍA 25CC 24 SANTANDER DE QUILICHAO - LA BALSA- TIMBA Y VÍA 26CC01-1 SUAREZ – ASNASÚ – TIMBA, PARA EL DESARROLLO DE LAS ACTIVIDADES DEL PROGRAMA DE CONSERVACIÓN RUTINARIA DE LA RED VIAL A CARGO DEL DEPARTAMENTO, CON PARTICIPACIÓN COMUNITARIA</t>
  </si>
  <si>
    <t>PRESTAR LOS SERVICIOS DE APOYO A LA GESTIÓN COMO INSPECTOR 52 EN LA VÍA 31CC03 CRUCE RUTA 3105 – GUALANDAY- RIO NEGRO; VIA 31CC04 CRUCE RUTA 3105- PADILLA; VÍA 31CC02 CORINTO-PADILLA- PUERTO TEJADA Y VÍA 31CC05 MIRANDA- SANTA ANA- PUENTE RIO DESBARATADO (LIM DEL VALLE), PARA EL DESARROLLO DE LAS ACTIVIDADES DEL PROGRAMA DE CONSERVACIÓN RUTINARIA DE LA RED VIAL A CARGO DEL DEPARTAMENTO, CON PARTICIPACIÓN COMUNITARIA</t>
  </si>
  <si>
    <t>PRESTAR LOS SERVICIOS DE APOYO A LA GESTIÓN COMO INSPECTOR 53 EN LA VÍA 25CC12-1 CRUCE EL LLANO - LOS ROBLES - RIO BLANCO - PARAMO DE BARBILLAS - PANCITARA - LA ZANJA (CRUCE RUTA 25CC15), TRAMO PUENTE LAS CHISAS - PARAMO DE BARBILLAS - PANCITARA - LA ZANJA (CRUCE RUTA 25CC15) Y OTROS TRAMOS (La Vega) , PARA EL DESARROLLO DE LAS ACTIVIDADES DEL PROGRAMA DE CONSERVACIÓN RUTINARIA DE LA RED VIAL A CARGO DEL DEPARTAMENTO, CON PARTICIPACIÓN COMUNITARIA</t>
  </si>
  <si>
    <t>PRESTAR LOS SERVICIOS DE APOYO A LA GESTIÓN COMO INSPECTOR 6 EN LA VÍA 25CC12 TIMBIO - PAISPAMBA-SAN PEDRO - CRUCERO EL LLANO - CRUCE RUTA 25CC15 A LA SIERRA (SOTARA), TRAMO CRISTALARES PAISPAMBA Y YERBAS BUENAS Y OTROS TRAMOS, PARA EL DESARROLLO DE LAS ACTIVIDADES DEL PROGRAMA DE CONSERVACIÓN RUTINARIA DE LA RED VIAL A CARGO DEL DEPARTAMENTO, CON PARTICIPACIÓN COMUNITARIA</t>
  </si>
  <si>
    <t>PRESTAR LOS SERVICIOS DE APOYO A LA GESTIÓN COMO INSPECTOR 7 EN LA VÍA 12CC04 BOLIVAR-SAN LORENZO-CUCHILLA DE BATEROS (LIM NARIÑO), Y OTROS TRAMOS, PARA EL DESARROLLO DE LAS ACTIVIDADES DEL PROGRAMA DE CONSERVACIÓN RUTINARIA DE LA RED VIAL A CARGO DEL DEPARTAMENTO, CON PARTICIPACIÓN COMUNITARIA</t>
  </si>
  <si>
    <t>PRESTAR LOS SERVICIOS DE APOYO A LA GESTIÓN COMO INSPECTOR 8 EN LA VÍA 25CC08 PIEDRASENTADA - LOS UVOS-PARAISO-SUCRE-GUACHICONO(SUCRE ),TRAMO PARAISO GUACHICONO CENTRO (BOLIVAR) Y OTROS TRAMOS,PARA EL DESARROLLO DE LAS ACTIVIDADES DEL PROGRAMA DE CONSERVACIÓN RUTINARIA DE LA RED VIAL A CARGO DEL DEPARTAMENTO, CON PARTICIPACIÓN COMUNITARIA</t>
  </si>
  <si>
    <t>PRESTAR LOS SERVICIOS DE APOYO A LA GESTIÓN COMO INSPECTOR 9 EN LA VÍA 12CC05 GUAYACANES (CR1203) - LA HERRADURA - ALMAGUER-CRUCE RUTA 25CC15(ALMAGUER) TRAMO RIO NEGRO,LA HERRADURA, EL ESTORAQUE (CR25CC15) Y OTROS TRAMOS, PARA EL DESARROLLO DE LAS ACTIVIDADES DEL PROGRAMA DE CONSERVACIÓN RUTINARIA DE LA RED VIAL A CARGO DEL DEPARTAMENTO, CON PARTICIPACIÓN COMUNITARIA</t>
  </si>
  <si>
    <t>PRESTAR SERVICIOS PROFESIONALES COMO APOYO A LA SUPERVISIÓN (SUPERVISOR 1), EN EL DESARROLLO DEL PROGRAMA DE CONSERVACIÓN RUTINARIA DE LA RED VIAL A CARGO DEL DEPARTAMENTO, CON PARTICIPACIÓN COMUNITARIA</t>
  </si>
  <si>
    <t>PRESTAR SERVICIOS PROFESIONALES COMO APOYO A LA SUPERVISIÓN (SUPERVISOR 10), EN EL DESARROLLO DEL PROGRAMA DE CONSERVACIÓN RUTINARIA DE LA RED VIAL A CARGO DEL DEPARTAMENTO, CON PARTICIPACIÓN COMUNITARIA</t>
  </si>
  <si>
    <t>PRESTAR SERVICIOS PROFESIONALES COMO APOYO A LA SUPERVISIÓN (SUPERVISOR 2), EN EL DESARROLLO DEL PROGRAMA DE CONSERVACIÓN RUTINARIA DE LA RED VIAL A CARGO DEL DEPARTAMENTO, CON PARTICIPACIÓN COMUNITARIA</t>
  </si>
  <si>
    <t>PRESTAR SERVICIOS PROFESIONALES COMO APOYO A LA SUPERVISIÓN (SUPERVISOR 3 ) , EN EL DESARROLLO DEL PROGRAMA DE CONSERVACION RUTINARIA DE LA RED VIAL A CARGO DEL DEPARTAMENTO, CON PARTICIPACION COMUNITARIA</t>
  </si>
  <si>
    <t>PRESTAR SERVICIOS PROFESIONALES COMO APOYO A LA SUPERVISIÓN (SUPERVISOR 4), EN EL DESARROLLO DEL PROGRAMA DE CONSERVACIÓN RUTINARIA DE LA RED VIAL A CARGO DEL DEPARTAMENTO, CON PARTICIPACIÓN COMUNITARIA</t>
  </si>
  <si>
    <t>PRESTAR SERVICIOS PROFESIONALES COMO APOYO A LA SUPERVISIÓN (SUPERVISOR 5), EN EL DESARROLLO DEL PROGRAMA DE CONSERVACIÓN RUTINARIA DE LA RED VIAL A CARGO DEL DEPARTAMENTO, CON PARTICIPACIÓN COMUNITARIA</t>
  </si>
  <si>
    <t>PRESTAR SERVICIOS PROFESIONALES COMO APOYO A LA SUPERVISIÓN (SUPERVISOR 6), EN EL DESARROLLO DEL PROGRAMA DE CONSERVACIÓN RUTINARIA DE LA RED VIAL A CARGO DEL DEPARTAMENTO, CON PARTICIPACIÓN COMUNITARIA</t>
  </si>
  <si>
    <t>PRESTAR SERVICIOS PROFESIONALES COMO APOYO A LA SUPERVISIÓN (SUPERVISOR 7), EN EL DESARROLLO DEL PROGRAMA DE CONSERVACIÓN RUTINARIA DE LA RED VIAL A CARGO DEL DEPARTAMENTO, CON PARTICIPACIÓN COMUNITARIA</t>
  </si>
  <si>
    <t>PRESTAR SERVICIOS PROFESIONALES COMO APOYO A LA SUPERVISIÓN (SUPERVISOR 8), EN EL DESARROLLO DEL PROGRAMA DE CONSERVACIÓN RUTINARIA DE LA RED VIAL A CARGO DEL DEPARTAMENTO, CON PARTICIPACIÓN COMUNITARIA</t>
  </si>
  <si>
    <t>PRESTAR SERVICIOS PROFESIONALES COMO APOYO A LA SUPERVISIÓN (SUPERVISOR 9 ) , EN EL DESARROLLO DEL PROGRAMA DE CONSERVACIÓN RUTINARIA DE LA RED VIAL A CARGO DEL DEPARTAMENTO, CON PARTICIPACIÓN COMUNITARIA</t>
  </si>
  <si>
    <t>PRESTAR LOS SERVICIOS PROFESIONALES COMO TECNICO O TEGNOLOGO EN EL ÁREA AMBIENTAL PARA EL DESARROLLO DEL PROGRAMA DE CONSERVACIÓN RUTINARIA DE LA RED VIAL A CARGO DEL DEPARTAMENTO, CON PARTICIPACIÓN COMUNITARIA</t>
  </si>
  <si>
    <t>PAVIMENTACION DE LA VIA CC12  TIMBIO - PAISPAMBA - CRUCERO EL LLANO, EN EL TRAMO COMPRENDIDO ENTREL EL 14+828 AL PR 20+629 MUNICIPIO DE SOTARA.</t>
  </si>
  <si>
    <t>14.029.218.670,00</t>
  </si>
  <si>
    <t>INTERVENTORÍA TÉCNICA, ADMINISTRATIVA, JURIDICA Y CONTABLE AL PROYECTO:  PAVIMENTACION DE LA VIA CC12  TIMBIO - PAISPAMBA - CRUCERO EL LLANO, EN EL TRAMO COMPRENDIDO ENTREL EL 14+828 AL PR 20+629 MUNICIPIO DE SOTARA.</t>
  </si>
  <si>
    <t>1.093.376.760,00</t>
  </si>
  <si>
    <t>INTERVENTORÍA TÉCNICA, ADMINISTRATIVA, FINANCIERA, JURÍDICA Y CONTABLE AL CONTRATO DE OBRA PÚBLICA DERIVADO DEL PROYECTO PAVIMENTACIÓN EN CONCRETO HIDRÁULICO DE LOS SECTORES COMPRENDIDOS EN LA CALLE 13 Y VÍA AL AEREOPUERTO ETAPA 2 DEL MUNICIPIO DE GUAPI CAUCA OCCIDENTE</t>
  </si>
  <si>
    <t>$10.584.246,00</t>
  </si>
  <si>
    <t>CONSTRUCCIÓN DE PAVIMENTO EN CONCRETO HIDRÁULICO DE LOS SECTORES COMPRENDIDOS EN LA CALLE 13 Y VÍA AL AEREOPUERTO ETAPA 2 DEL MUNICIPIO DE GUAPI CAUCA OCCIDENTE</t>
  </si>
  <si>
    <t>$75.752.850,00</t>
  </si>
  <si>
    <t>YEDILVER SANCHEZ RODRIGUEZ - Secretaria de Infraestructura de la Gobernación del Cauca</t>
  </si>
  <si>
    <t>MELBA ROCIO CRUZ SOLARTE - Scretaria de Infraestructura de la Gobernación del Cauca</t>
  </si>
  <si>
    <t>GLORIA CECILIA MARMOLEJO ZÚÑIGA - Secretaria de Infraestructura de la Gobernación del Cauca</t>
  </si>
  <si>
    <t>EDISON DAVID HOYOS HOYOS - Secretaria de Infraestructura de la Gobernación del Cauca</t>
  </si>
  <si>
    <t>CLARA EUGENIA ACOSTA GONZALEZ - Secretaria de Infraestructura de la Gobernación del Cauca</t>
  </si>
  <si>
    <t>JULIÁN ANDRÉS MUÑOZ IMBACHÍ - Secretaria de Infraestructura de la Gobernación del Cauca</t>
  </si>
  <si>
    <t>MELBA ROCIO CRUZ - Secretaria de Infraestructura de la Gobernación del cauca</t>
  </si>
  <si>
    <t>JUAN CARLOS FOLLECO OLAVE - Secretaria de Infraestructura de la Gobernación del Cauca</t>
  </si>
  <si>
    <t>JULIAN ANDRES MUÑOZ IMBACHI - Secretaria de Infraestructura de la Gobernación del cauca</t>
  </si>
  <si>
    <t>HENRY CUELLAR ANGEL - Secretaria de Infraestructura de la Gobernación del cauca</t>
  </si>
  <si>
    <t xml:space="preserve">PRESTAR SERVICIOS PROFESIONALES EN LA SECRETARÍA DE GOBIERNO Y PARTICIPACIÓN PARA REALIZAR TRABAJO PEDAGÓGICO Y DIDACTICO EN TRAMITACIÓN Y MEDIACIÓN PACIFICA DE LOS CONFLICTOS CON ENFOQUE DIFERENCIAL Y CULTURA DE PAZ EN LOS TERRITORIOS  EN EL MARCO DEL PROYECTO "IMPLEMENTACIÓN DE ESTRATEGIAS QUE FORTALEZCAN LA SEGUIRDAD HUMANA PARA LA PAZ Y LA CONVIVENCIA CIUDADANA EN EL DEPARTAMENTO DEL CAUCA"
</t>
  </si>
  <si>
    <t xml:space="preserve">PRESTAR SERVICIOS PROFESIONALES   EN LA SECRETARÍA DE GOBIERNO Y PARTICIPACIÓN PARA REALIZAR TRABAJO DE ACOMPAÑAMIENTO A LA IMPLEMENTACIÓN Y EVALUACIÓN DEL PLAN INTEGRAL DE SEGURIDAD Y CONVIVIENCIA CIUDADANA - PISCC- DEL DEPRATAMENTO Y DE LOS MUNICIPIOS DEL CAUCA EN EL MARCO DEL PROYECTO "IMPLEMENTACIÓN DE ESTRATEGIAS QUE FORTALEZCAN LA SEGUIRDAD HUMANA PARA LA PAZ Y LA CONVIVENCIA CIUDADANA EN EL DEPARTAMENTO DEL CAUCA"
</t>
  </si>
  <si>
    <t xml:space="preserve">PRESTAR SERVICIOS PROFESIONALES   EN LA SECRETARÍA DE GOBIERNO Y PARTICIPACIÓN PARA REALIZAR TRABAJO DE ACOMPAÑAMIENTO A LA FORMULACIÓN E IMPLEMENTACIÓN DE LA POLITICA PUBLICA DE ASUNTOS RELIGIOSO Y A LOS ESCENARIOS DE PARTICIPACIÓN CIUDADANA DEL SECTOR RELIGIOSO DEL DEPARTAMENTO DEL CAUCA EN EL MARCO DEL PROYECTO "IMPLEMENTACIÓN DE ESTRATEGIAS QUE FORTALEZCAN LA SEGUIRDAD HUMANA PARA LA PAZ Y LA CONVIVENCIA CIUDADANA EN EL DEPARTAMENTO DEL CAUCA"
</t>
  </si>
  <si>
    <t xml:space="preserve">PRESTAR SERVICIOS PROFESIONALES  EN LA SECRETARÍA DE GOBIERNO Y PARTICIPACIÓN PARA REALIZAR TRABAJO DE ACOMPAÑAMIENTO  A LA POLITICA NACIONAL DE DROGAS Y PLAN NACIONAL DE SUSTITUCION DE CULTIVOS ILÍCITOS EN EL MARCO DEL PROYECTO "IMPLEMENTACIÓN DE ESTRATEGIAS QUE FORTALEZCAN LA SEGUIRDAD HUMANA PARA LA PAZ Y LA CONVIVENCIA CIUDADANA EN EL DEPARTAMENTO DEL CAUCA"
</t>
  </si>
  <si>
    <t xml:space="preserve">PRESTAR SERVICIOS PROFESIONALES  EN LA SECRETARÍA DE GOBIERNO Y PARTICIPACIÓN PARA REALIZAR SISTEMATIZACIÓN DE PROCESOS, PLANES Y PROYECTOS EN MATERIA DE SEGURIDAD Y CONVIVENCIA CIUDADANA EN EL MARCO DEL PROYECTO "IMPLEMENTACIÓN DE ESTRATEGIAS QUE FORTALEZCAN LA SEGUIRDAD HUMANA PARA LA PAZ Y LA CONVIVENCIA CIUDADANA EN EL DEPARTAMENTO DEL CAUCA"
</t>
  </si>
  <si>
    <t xml:space="preserve">PRESTAR SERVICIOS PROFESIONALES  EN LA SECRETARÍA DE GOBIERNO Y PARTICIPACIÓN PARA REALIZAR ACOMPAÑAMIENTO  A LA POLITICA NACIONAL DE DESARME, DESMOVILIZACIÓN Y REINTEGRACIÓN ASI COMO DEL PROCESO DE REINCORPORACIÓN EN EL DEPARTAMENTO DEL CAUCA EN EL MARCO DEL PROYECTO DE "IMPLEMENTACIÓN DE ESTRATEGIAS QUE FORTALEZCAN LA SEGUIRDAD HUMANA PARA LA PAZ Y LA CONVIVENCIA CIUDADANA EN EL DEPARTAMENTO DEL CAUCA"
</t>
  </si>
  <si>
    <r>
      <rPr>
        <b/>
        <sz val="10"/>
        <rFont val="Calibri"/>
        <family val="2"/>
      </rPr>
      <t xml:space="preserve">SGR - CAUCA </t>
    </r>
    <r>
      <rPr>
        <sz val="10"/>
        <rFont val="Calibri"/>
        <family val="2"/>
      </rPr>
      <t>Prestar servicios profesionales para apoyar la coordinación de las Secretarias Técnicas de los OCAD Cauca y OCAD Pacifico en las actividades a desarrollar ante las instancias nacionales, regionales y locales en el marco del Sistema General de Regalías.</t>
    </r>
  </si>
  <si>
    <r>
      <rPr>
        <b/>
        <sz val="10"/>
        <rFont val="Calibri"/>
        <family val="2"/>
      </rPr>
      <t>JIMENA VELASCO CHAVES</t>
    </r>
    <r>
      <rPr>
        <sz val="10"/>
        <rFont val="Calibri"/>
        <family val="2"/>
      </rPr>
      <t xml:space="preserve">
Jefe Oficina Asesora de Planeación
splaneación@cauca.gov.co
Calle 4 Carrera 7 Esquina – Popayán.                                                                             
Tel: 8244515 – 8242973  ext. 401</t>
    </r>
  </si>
  <si>
    <r>
      <t>SGR - CAUCA</t>
    </r>
    <r>
      <rPr>
        <sz val="10"/>
        <rFont val="Calibri"/>
        <family val="2"/>
      </rPr>
      <t xml:space="preserve"> Prestar servicios profesionales  para apoyar jurídicamente a las Secretarias Técnicas de los OCAD Cauca y OCAD Pacifico en las distintas actuaciones que se adelanten en el marco del Sistema General de Regalías.</t>
    </r>
  </si>
  <si>
    <r>
      <t xml:space="preserve">SGR - CAUCA </t>
    </r>
    <r>
      <rPr>
        <sz val="10"/>
        <rFont val="Calibri"/>
        <family val="2"/>
      </rPr>
      <t>Prestar los servicios profesionales para apoyar financieramente a las Secretarias Técnicas de los OCAD Cauca y OCAD Pacifico, en las distintas actuaciones que se adelanten en el marco del Sistema General de Regalías.</t>
    </r>
  </si>
  <si>
    <r>
      <t xml:space="preserve">SGR - CAUCA </t>
    </r>
    <r>
      <rPr>
        <sz val="10"/>
        <rFont val="Calibri"/>
        <family val="2"/>
      </rPr>
      <t>Prestar servicios de apoyo a la gestión para apoyar a las secretarias técnicas de los OCAD cauca y Pacifico, así como la Oficina Asesora de Planeación del Departamento en la ejecución de actividades logísticas requeridas en las distintas actuaciones que se adelanten en el marco del Sistema General de Regalías, en desarrollo del proyecto de inversión “fortalecimiento de la Oficina Asesora de Planeación del Departamento del Cauca en la capacidad organizativa que demanda el Sistema General de Regalías para la vigencia 2018”.</t>
    </r>
  </si>
  <si>
    <r>
      <t>SGR - CAUCA</t>
    </r>
    <r>
      <rPr>
        <sz val="10"/>
        <rFont val="Calibri"/>
        <family val="2"/>
      </rPr>
      <t xml:space="preserve"> Prestar servicios profesionales para apoyar la ejecución de las actividades correspondientes al ciclo de los proyectos de inversión pública presentados y aprobados en el OCAD Regional Pacífico, en desarrollo del proyecto de inversión “Fortalecimiento de la Oficina Asesora de Planeación del Departamento del Cauca en la capacidad organizativa que demanda el Sistema General de Regalías para la vigencia 2018”.</t>
    </r>
  </si>
  <si>
    <r>
      <t xml:space="preserve">SGR - CAUCA </t>
    </r>
    <r>
      <rPr>
        <sz val="10"/>
        <rFont val="Calibri"/>
        <family val="2"/>
      </rPr>
      <t>Prestar servicios profesionales para apoyar la ejecución de las actividades correspondientes al ciclo de los proyectos de inversión pública presentados por los municipios adheridos ante el OCAD Cauca o los que son aprobados en el OCAD Ciencia Tecnología e innovación del Sistema General de Regalías, en desarrollo del proyecto de inversión “Fortalecimiento de la Oficina Asesora de Planeación del Departamento del Cauca en la capacidad organizativa que demanda el Sistema General de Regalías para la vigencia 2018”.</t>
    </r>
  </si>
  <si>
    <r>
      <t xml:space="preserve">SGR - CAUCA </t>
    </r>
    <r>
      <rPr>
        <sz val="10"/>
        <rFont val="Calibri"/>
        <family val="2"/>
      </rPr>
      <t>Prestar servicios profesionales para ejecutar actividades de verificación de requisitos, para la presentación, viabilización, priorización y aprobación de nuevos proyectos y/o ajustes ante la secretaria técnica del OCAD Cauca, en desarrollo del proyecto de inversión “Fortalecimiento de la Oficina Asesora de Planeación del Departamento del Cauca en la capacidad organizativa que demanda el Sistema General de Regalías para la vigencia 2018”.</t>
    </r>
  </si>
  <si>
    <r>
      <t xml:space="preserve">SGR - CAUCA </t>
    </r>
    <r>
      <rPr>
        <sz val="10"/>
        <rFont val="Calibri"/>
        <family val="2"/>
      </rPr>
      <t>Prestar servicios profesionales para ejecutar los procesos requeridos por el Sistema Unificado de inversiones y finanzas publicas y la Secretaria Técnica del OCAD Cauca para la aprobación de proyectos y ajustes, en desarrollo del proyecto de inversión “Fortalecimiento de la oficina asesora de planeación del Departamento del Cauca en la capacidad organizativa que demanda el Sistema General de Regalías para la vigencia 2018”.</t>
    </r>
  </si>
  <si>
    <r>
      <t xml:space="preserve">SGR - CAUCA </t>
    </r>
    <r>
      <rPr>
        <sz val="10"/>
        <rFont val="Calibri"/>
        <family val="2"/>
      </rPr>
      <t>PRESTAR SERVICIOS DE APOYO A LA GESTIÓN EN LA EJECUCIÓN DE ACTIVIDADES TÉCNICO ADMINISTRATIVAS REQUERIDAS POR LA SECRETARIA TÉCNICA DEL OCAD CAUCA Y LA OFICINA ASESORA DE PLANEACIÓN EN EL MARCO DEL SISTEMA GENERAL DE REGALÍAS, EN DESARROLLO DEL PROYECTO DE INVERSIÓN “FORTALECIMIENTO DE LA OFICINA ASESORA DE PLANEACIÓN DEL DEPARTAMENTO DEL CAUCA EN LA CAPACIDAD ORGANIZATIVA QUE DEMANDA EL SISTEMA GENERAL DE REGALÍAS PARA LA VIGENCIA 2018”.</t>
    </r>
  </si>
  <si>
    <r>
      <t xml:space="preserve">SGR - CAUCA </t>
    </r>
    <r>
      <rPr>
        <sz val="10"/>
        <rFont val="Calibri"/>
        <family val="2"/>
      </rPr>
      <t>Prestar servicios de apoyo a la gestión para apoyar a la Secretaria Técnica del OCAD Cauca, así como la Oficina Asesora de Planeación del Departamento en la ejecución de actividades de comunicación requeridas en las distintas actuaciones que se adelanten en el marco del Sistema General de Regalías, , en desarrollo del proyecto de inversión “Fortalecimiento de la oficina asesora de planeación del Departamento del Cauca en la capacidad organizativa que demanda el Sistema General de Regalías para la vigencia 2018”.</t>
    </r>
  </si>
  <si>
    <r>
      <t xml:space="preserve">SGR - CAUCA </t>
    </r>
    <r>
      <rPr>
        <sz val="10"/>
        <rFont val="Calibri"/>
        <family val="2"/>
      </rPr>
      <t>Prestar los servicios de apoyo a la gestión para apoyar la ejecución de actividades de recopilación, cargue y reporte de los proyectos financiados con recursos del SGR ejecutados por el Departamento del Cauca en los diferentes sistemas de información proporcionados por el DNP y entes de control , en desarrollo del proyecto de inversión “Fortalecimiento de la oficina asesora de planeación del Departamento del Cauca en la capacidad organizativa que demanda el Sistema General de Regalías para la vigencia 2018”.</t>
    </r>
  </si>
  <si>
    <r>
      <t xml:space="preserve">SGR - CAUCA </t>
    </r>
    <r>
      <rPr>
        <sz val="10"/>
        <rFont val="Calibri"/>
        <family val="2"/>
      </rPr>
      <t>Prestar servicios profesionales para realizar el Monitoreo al reporte de información de los proyectos financiados con recursos del SGR  ejecutados por el Departamento del Cauca, en desarrollo del proyecto de inversión “Fortalecimiento de la oficina asesora de planeación del Departamento del Cauca en la capacidad organizativa que demanda el Sistema General de Regalías para la vigencia 2018”.</t>
    </r>
  </si>
  <si>
    <r>
      <t xml:space="preserve">SGR - CAUCA </t>
    </r>
    <r>
      <rPr>
        <sz val="10"/>
        <rFont val="Calibri"/>
        <family val="2"/>
      </rPr>
      <t>Prestar servicios profesionales para realizar los procesos de Seguimiento a los proyectos financiados con recursos del SGR  ejecutados por el Departamento del Cauca, en desarrollo del proyecto de inversión “Fortalecimiento de la oficina asesora de planeación del Departamento del Cauca en la capacidad organizativa que demanda el Sistema General de Regalías para la vigencia 2018”.</t>
    </r>
  </si>
  <si>
    <r>
      <t xml:space="preserve">ST OCAD PACIFICO: </t>
    </r>
    <r>
      <rPr>
        <sz val="10"/>
        <rFont val="Calibri"/>
        <family val="2"/>
      </rPr>
      <t xml:space="preserve">Prestar los servicios profesionales para apoyar  la ejecución de las actividades correspondientes al ciclo de los proyectos de inversión pública presentados y aprobados en el OCAD Pacifico, en el marco del fortalecimiento a la Secretaria Técnica del OCAD Pacifico. </t>
    </r>
  </si>
  <si>
    <r>
      <t>ST OCAD PACIFICO:</t>
    </r>
    <r>
      <rPr>
        <sz val="10"/>
        <rFont val="Calibri"/>
        <family val="2"/>
      </rPr>
      <t xml:space="preserve"> Prestar los servicios profesionales para ejecutar los procesos requeridos por el Sistema Unificado de inversiones y finanzas publicas y la Secretaria Técnica del OCAD Pacifico  para la aprobación de proyectos y ajustes; en el marco del fortalecimiento a la Secretaria Técnica del OCAD Pacifico.</t>
    </r>
  </si>
  <si>
    <r>
      <t xml:space="preserve">ST OCAD PACIFICO: </t>
    </r>
    <r>
      <rPr>
        <sz val="10"/>
        <rFont val="Calibri"/>
        <family val="2"/>
      </rPr>
      <t xml:space="preserve">Prestar servicios profesionales para apoyar la ejecución de las actividades correspondientes a la verificación de los requisitos durante el  ciclo de los proyectos de inversión pública presentados y aprobados en el OCAD Pacifico, en el marco del fortalecimiento a la Secretaria Técnica del OCAD Pacifico. </t>
    </r>
  </si>
  <si>
    <r>
      <t xml:space="preserve">ST OCAD PACIFICO: </t>
    </r>
    <r>
      <rPr>
        <sz val="10"/>
        <rFont val="Calibri"/>
        <family val="2"/>
      </rPr>
      <t xml:space="preserve">Prestar los servicios profesionales para apoyar en la ejecución de todas las actividades correspondientes al ciclo de los proyectos de inversión pública presentados por el Departamento del Valle a la ST OCAD Pacifico, en el marco del fortalecimiento a la Secretaria Técnica del OCAD Pacifico. </t>
    </r>
  </si>
  <si>
    <r>
      <t>ST OCAD PACIFICO:</t>
    </r>
    <r>
      <rPr>
        <sz val="10"/>
        <rFont val="Calibri"/>
        <family val="2"/>
      </rPr>
      <t xml:space="preserve"> Prestar los servicios profesionales para apoyar en la ejecución de todas las actividades correspondientes al ciclo de los proyectos de inversión pública presentados por el Departamento de Nariño a la ST OCAD Pacifico, en el marco del fortalecimiento a la Secretaria Técnica del OCAD Pacifico.</t>
    </r>
  </si>
  <si>
    <r>
      <t xml:space="preserve">ST OCAD PACIFICO: </t>
    </r>
    <r>
      <rPr>
        <sz val="10"/>
        <rFont val="Calibri"/>
        <family val="2"/>
      </rPr>
      <t xml:space="preserve">Prestar los servicios profesionales para apoyar la ejecución de actividades de comunicación requeridas por la Secretaria Técnica de Pacifico en las distintas actuaciones que se adelanten en el marco del Sistema General de Regalías, en el marco del fortalecimiento a la Secretaria Técnica del OCAD Pacifico. </t>
    </r>
  </si>
  <si>
    <r>
      <t xml:space="preserve">BANCO PY - </t>
    </r>
    <r>
      <rPr>
        <sz val="10"/>
        <rFont val="Calibri"/>
        <family val="2"/>
      </rPr>
      <t>Prestar los servicios de apoyo a la gestión para  la ejecución de actividades de gestión documental requeridas por el Banco de Proyectos de la Oficina Asesora de Planeación, en desarrollo del proyecto “Optimización de gestión de archivo del Banco de Proyectos de Inversión”</t>
    </r>
  </si>
  <si>
    <r>
      <rPr>
        <b/>
        <sz val="10"/>
        <rFont val="Calibri"/>
        <family val="2"/>
      </rPr>
      <t>LIBIO HERNANDO ORTEGA ERAZO</t>
    </r>
    <r>
      <rPr>
        <sz val="10"/>
        <rFont val="Calibri"/>
        <family val="2"/>
      </rPr>
      <t xml:space="preserve">
Profesional Universitario OAP
lortega@cauca.gov.co
Calle 4 Carrera 7 Esquina – Popayán.                                                                             
Tel: 8244515 – 8242973 </t>
    </r>
  </si>
  <si>
    <r>
      <t xml:space="preserve">Ventanilla Unica -  </t>
    </r>
    <r>
      <rPr>
        <sz val="10"/>
        <rFont val="Calibri"/>
        <family val="2"/>
      </rPr>
      <t>Prestar los servicios profesionales a la Oficina Asesora de Planeación para apoyar: el ejercicio de planeación estratégica de la Ventanilla Única Regional, para proyectos del sector de agua potable, saneamiento Básico y aseo, como director del equipo multidisciplinario de evaluación de proyectos y la evaluación integral de proyectos del sector de agua potable y saneamiento básico del Departamento del Cauca en el marco del proyecto identificado con BPIN: 2017003190080.</t>
    </r>
  </si>
  <si>
    <r>
      <t>Ventanilla Unica -</t>
    </r>
    <r>
      <rPr>
        <sz val="10"/>
        <rFont val="Calibri"/>
        <family val="2"/>
      </rPr>
      <t>Prestar los servicios profesionales a la oficina Asesora de Planeación para apoyar el ejercicio de planeación estratégica de la Ventanilla Única Regional, como ingeniero Civil o Sanitario de Apoyo para la evaluación de proyectos del sector de Agua Potable y Saneamiento Básico, presentados a la Ventanilla Regional del departamento del Cauca en el marco del proyecto identificado con código BPIN 2017003190080.</t>
    </r>
  </si>
  <si>
    <r>
      <t>Ventanilla Unica -</t>
    </r>
    <r>
      <rPr>
        <sz val="10"/>
        <rFont val="Calibri"/>
        <family val="2"/>
      </rPr>
      <t xml:space="preserve"> Prestar los servicios profesionales a la oficina Asesora de Planeación para apoyar: el ejercicio de planeación estratégica de la Ventanilla Única Regional, como Ingeniero Civil o Sanitario para la evaluación integral de los proyectos del sector de Agua Potable y Saneamiento Básico, Especialmente en el componente Hidráulico, Sanitario en diseño de Plantas de Tratamiento de Agua Potable y Plantas de Tratamiento de Aguas Residuales presentados a la Ventanilla Regional del departamento del Cauca en el marco del proyecto identificado con código BPIN 2017003190080.</t>
    </r>
  </si>
  <si>
    <r>
      <t xml:space="preserve">Ventanilla Unica -  </t>
    </r>
    <r>
      <rPr>
        <sz val="10"/>
        <rFont val="Calibri"/>
        <family val="2"/>
      </rPr>
      <t>Prestar los servicios profesionales a la Oficina Asesora de Planeación para apoyar: el ejercicio de planeación estratégica de la Ventanilla Única Regional, como ingeniero civil o sanitario para la evaluación integral de los  proyectos del sector de agua potable y saneamiento básico especialmente en el componentes hidráulico, sanitarios  en diseño de redes y estructuras de sistema de Acueducto y Alcantarillado presentados a la ventanilla única regional del Departamento del Cauca en el marco del proyecto identificado con BPIN: 2017003190080.</t>
    </r>
  </si>
  <si>
    <r>
      <rPr>
        <b/>
        <sz val="10"/>
        <rFont val="Calibri"/>
        <family val="2"/>
      </rPr>
      <t>Tangara -</t>
    </r>
    <r>
      <rPr>
        <sz val="10"/>
        <rFont val="Calibri"/>
        <family val="2"/>
      </rPr>
      <t xml:space="preserve"> Prestar los servicios profesionales para apoyar sistemáticamente la ejecución del proyecto de la Oficina Asesora de Planeación del Departamento del Cauca denominado: “FORTALECIMIENTO DEL SISTEMA DE INFORMACIÒN SOCIO ECONÓMICA DEL CAUCA – TÁNGARA.</t>
    </r>
  </si>
  <si>
    <r>
      <rPr>
        <b/>
        <sz val="10"/>
        <rFont val="Calibri"/>
        <family val="2"/>
      </rPr>
      <t>GLORIA ECHEVERRY</t>
    </r>
    <r>
      <rPr>
        <sz val="10"/>
        <rFont val="Calibri"/>
        <family val="2"/>
      </rPr>
      <t xml:space="preserve">
Tecnico Administrativo OAP
ggonzalez@cauca.gov.co
Calle 4 Carrera 7 Esquina – Popayán.                                                                             
Tel: 8244515 – 8242973 </t>
    </r>
  </si>
  <si>
    <r>
      <rPr>
        <b/>
        <sz val="10"/>
        <rFont val="Calibri"/>
        <family val="2"/>
      </rPr>
      <t>Tangara -</t>
    </r>
    <r>
      <rPr>
        <sz val="10"/>
        <rFont val="Calibri"/>
        <family val="2"/>
      </rPr>
      <t xml:space="preserve">  Prestar los servicios de apoyo a la gestión para  la ejecución de actividades de apropiación social y comunicación requeridas por la Oficina Asesora de planeación en desarrollo del proyecto “FORTALECIMIENTO DEL SISTEMA DE INFORMACIÒN SOCIO ECONÓMICA DEL CAUCA – TÁNGARA.” </t>
    </r>
  </si>
  <si>
    <r>
      <rPr>
        <b/>
        <sz val="10"/>
        <rFont val="Calibri"/>
        <family val="2"/>
      </rPr>
      <t xml:space="preserve">Tangara - </t>
    </r>
    <r>
      <rPr>
        <sz val="10"/>
        <rFont val="Calibri"/>
        <family val="2"/>
      </rPr>
      <t xml:space="preserve">Adquisición de servicios para la implementación de la estrategia de apropiación social como herramienta de soporte que propenda por el fortalecimiento del Sistema de Información Socioeconómica del Cauca -Tángara </t>
    </r>
  </si>
  <si>
    <r>
      <rPr>
        <b/>
        <sz val="10"/>
        <rFont val="Calibri"/>
        <family val="2"/>
      </rPr>
      <t xml:space="preserve">Tangara - </t>
    </r>
    <r>
      <rPr>
        <sz val="10"/>
        <rFont val="Calibri"/>
        <family val="2"/>
      </rPr>
      <t>Contratar el suministro de tiquetes aéreos, hospedaje y alimentación para el personal del Departamento Administrativo Nacional De Estadística – DANE, encargado de realizar las capacitaciones en la ciudad de Popayán, en el marco del proyecto denominado Fortalecimiento del Sistema de Información Socioeconómica del Cauca – Tángara” y el convenio No. 1901-2017.</t>
    </r>
  </si>
  <si>
    <r>
      <rPr>
        <b/>
        <sz val="10"/>
        <rFont val="Calibri"/>
        <family val="2"/>
      </rPr>
      <t xml:space="preserve">Fortalecimiento OAP - </t>
    </r>
    <r>
      <rPr>
        <sz val="10"/>
        <rFont val="Calibri"/>
        <family val="2"/>
      </rPr>
      <t>Prestar los servicios profesionales para el Apoyo a la Supervisión del Componente Técnico del proyecto denominado Formulación del plan de ordenamiento departamental, en desarrollo del proyecto de inversión “FORTALECIMIENTO DE LA CAPACIDAD INSTITUCIONAL DE LA OFICINA ASESORA DE PLANEACIÓN DEL CAUCA”.</t>
    </r>
  </si>
  <si>
    <r>
      <rPr>
        <b/>
        <sz val="10"/>
        <rFont val="Calibri"/>
        <family val="2"/>
      </rPr>
      <t>MARIA VICTORIA ORTEGA IMBACHI</t>
    </r>
    <r>
      <rPr>
        <sz val="10"/>
        <rFont val="Calibri"/>
        <family val="2"/>
      </rPr>
      <t xml:space="preserve">
Profesional Universitario OAP
vortega@cauca.gov.co
Calle 4 Carrera 7 Esquina – Popayán.                                                                             
Tel: 8244515 – 8242973 </t>
    </r>
  </si>
  <si>
    <r>
      <t xml:space="preserve">Fortalecimiento OAP - </t>
    </r>
    <r>
      <rPr>
        <sz val="10"/>
        <rFont val="Calibri"/>
        <family val="2"/>
      </rPr>
      <t>Prestar los servicios profesionales para apoyar financieramente a la Unidad de planificación del desarrollo de la Oficina Asesora de planeación, así como realizar actividades de Apoyo a Supervisión en el Componente financiero del proyecto denominado Formulación del plan de ordenamiento departamental, en desarrollo del proyecto de inversión “FORTALECIMIENTO DE LA CAPACIDAD INSTITUCIONAL DE LA OFICINA ASESORA DE PLANEACIÓN DEL CAUCA”.</t>
    </r>
  </si>
  <si>
    <r>
      <t xml:space="preserve">Fortalecimiento OAP - </t>
    </r>
    <r>
      <rPr>
        <sz val="10"/>
        <rFont val="Calibri"/>
        <family val="2"/>
      </rPr>
      <t>Prestar los servicios de apoyo a la gestión para apoyar jurídicamente en las actividades requeridas por la Oficina Asesora de planeación, en desarrollo del proyecto de inversión “FORTALECIMIENTO DE LA CAPACIDAD INSTITUCIONAL DE LA OFICINA ASESORA DE PLANEACIÓN DEL CAUCA”.</t>
    </r>
  </si>
  <si>
    <r>
      <t xml:space="preserve">Fortalecimiento OAP - </t>
    </r>
    <r>
      <rPr>
        <sz val="10"/>
        <rFont val="Calibri"/>
        <family val="2"/>
      </rPr>
      <t>Prestar los servicios de apoyo a la gestión para la ejecución de actividades técnicas y manejo de Gestión documental de la Oficina Asesora de planeación, en desarrollo del proyecto de inversión “FORTALECIMIENTO DE LA CAPACIDAD INSTITUCIONAL DE LA OFICINA ASESORA DE PLANEACIÓN DEL CAUCA”.</t>
    </r>
  </si>
  <si>
    <r>
      <t xml:space="preserve">Fortalecimiento OAP - </t>
    </r>
    <r>
      <rPr>
        <sz val="10"/>
        <rFont val="Calibri"/>
        <family val="2"/>
      </rPr>
      <t>Prestar los  servicios profesionales para realizar la asistencia Técnica de la asignación especial del Sistema General de Participaciones para resguardos indígenas, en desarrollo del proyecto de inversión “FORTALECIMIENTO DE LA CAPACIDAD INSTITUCIONAL DE LA OFICINA ASESORA DE PLANEACIÓN DEL CAUCA”.</t>
    </r>
  </si>
  <si>
    <r>
      <t xml:space="preserve">Fortalecimiento OAP - </t>
    </r>
    <r>
      <rPr>
        <sz val="10"/>
        <rFont val="Calibri"/>
        <family val="2"/>
      </rPr>
      <t>Prestar los servicios profesionales para realizar acompañamiento Administrativo y financiero en la ejecución de convenios, proyectos y contratos a dependencias departamentales, en desarrollo del proyecto de inversión “FORTALECIMIENTO DE LA CAPACIDAD INSTITUCIONAL DE LA OFICINA ASESORA DE PLANEACIÓN DEL CAUCA”.</t>
    </r>
  </si>
  <si>
    <r>
      <t xml:space="preserve">Fortalecimiento OAP - </t>
    </r>
    <r>
      <rPr>
        <sz val="10"/>
        <rFont val="Calibri"/>
        <family val="2"/>
      </rPr>
      <t>Prestar los servicios profesionales para realizar capacitacion y acompañamiento Administrativo de proyectos a Municipios del Departamento del Cauca en desarrollo del proyecto de inversión “FORTALECIMIENTO DE LA CAPACIDAD INSTITUCIONAL DE LA OFICINA ASESORA DE PLANEACIÓN DEL CAUCA”.</t>
    </r>
  </si>
  <si>
    <r>
      <t xml:space="preserve">Fortalecimiento OAP - </t>
    </r>
    <r>
      <rPr>
        <sz val="10"/>
        <rFont val="Calibri"/>
        <family val="2"/>
      </rPr>
      <t xml:space="preserve">Prestar servicios profesionales parael  Desarrollo de tareas de seguimiento a politicas nacionales implementadas en el Cauca </t>
    </r>
  </si>
  <si>
    <r>
      <rPr>
        <b/>
        <sz val="10"/>
        <rFont val="Calibri"/>
        <family val="2"/>
      </rPr>
      <t xml:space="preserve">Fortalecimiento OAP -  </t>
    </r>
    <r>
      <rPr>
        <sz val="10"/>
        <rFont val="Calibri"/>
        <family val="2"/>
      </rPr>
      <t>. SERVICIO TEMPORAL DE COMPRAS Y LOGISTICA: Contratar el suministro de  logística requerida para el desarrollo de los diferentes eventos  de capacitación con mandatarios locales, funcionarios de las administraciones municipales y de la administración departamental a cargo de la OAP</t>
    </r>
  </si>
  <si>
    <r>
      <t xml:space="preserve">Fortalecimiento OAP - </t>
    </r>
    <r>
      <rPr>
        <sz val="10"/>
        <rFont val="Calibri"/>
        <family val="2"/>
      </rPr>
      <t>ADQUIRIR A TÍTULO DE COMPRAVENTA EQUIPOS Y ELEMENTOS DE OFICINA PARA EL FORTALECIMIENTO DEL BANCO DE PROYECTOS DE LA OFICINA ASESORA DE PLANEACIÓN</t>
    </r>
  </si>
  <si>
    <r>
      <rPr>
        <b/>
        <sz val="10"/>
        <color indexed="8"/>
        <rFont val="Calibri"/>
        <family val="2"/>
      </rPr>
      <t>(Apoyo a la Supervisión)</t>
    </r>
    <r>
      <rPr>
        <sz val="10"/>
        <color indexed="8"/>
        <rFont val="Calibri"/>
        <family val="2"/>
      </rPr>
      <t xml:space="preserve"> Ciencias contables, economicasy administrativas y/o Ciencias sociales y humanas proyecto mplementacón de buenas practicas para un territorio libre de Violencia.</t>
    </r>
  </si>
  <si>
    <r>
      <rPr>
        <b/>
        <sz val="10"/>
        <color indexed="8"/>
        <rFont val="Calibri"/>
        <family val="2"/>
      </rPr>
      <t>(Apoyo a la Supervisión)</t>
    </r>
    <r>
      <rPr>
        <sz val="10"/>
        <color indexed="8"/>
        <rFont val="Calibri"/>
        <family val="2"/>
      </rPr>
      <t xml:space="preserve"> Ciencias contables, economicasy administrativas y/o Ciencias sociales y humanas </t>
    </r>
  </si>
  <si>
    <r>
      <t xml:space="preserve">Ciencias contables, economicas administrativas y/o Ciencias humanas </t>
    </r>
    <r>
      <rPr>
        <b/>
        <sz val="10"/>
        <color indexed="8"/>
        <rFont val="Calibri"/>
        <family val="2"/>
      </rPr>
      <t>(formulación de pys) Proyecto  Apoyo para el Empoderamiento Economico de la mujer en el Cauca</t>
    </r>
  </si>
  <si>
    <r>
      <rPr>
        <b/>
        <sz val="10"/>
        <color indexed="8"/>
        <rFont val="Calibri"/>
        <family val="2"/>
      </rPr>
      <t>(apoyo a la supervisión)</t>
    </r>
    <r>
      <rPr>
        <sz val="10"/>
        <color indexed="8"/>
        <rFont val="Calibri"/>
        <family val="2"/>
      </rPr>
      <t xml:space="preserve">  Ciencias contables, economicasy administrativas y/o Ciencias sociales y humanas Proyecto  Apoyo para el Empoderamiento Economico de la mujer en el Cauca</t>
    </r>
  </si>
  <si>
    <r>
      <rPr>
        <b/>
        <sz val="10"/>
        <color indexed="8"/>
        <rFont val="Calibri"/>
        <family val="2"/>
      </rPr>
      <t>(apoyo a la supervisión)</t>
    </r>
    <r>
      <rPr>
        <sz val="10"/>
        <color indexed="8"/>
        <rFont val="Calibri"/>
        <family val="2"/>
      </rPr>
      <t xml:space="preserve">  Ciencias contables, economicasy administrativas y/o Ciencias sociales y humanas  Proyecto Apoyo para el Empoderamiento Economico de la mujer en el Cauca</t>
    </r>
  </si>
  <si>
    <r>
      <rPr>
        <b/>
        <sz val="10"/>
        <color indexed="8"/>
        <rFont val="Calibri"/>
        <family val="2"/>
      </rPr>
      <t>(Apoyo a la Supervisión)</t>
    </r>
    <r>
      <rPr>
        <sz val="10"/>
        <color indexed="8"/>
        <rFont val="Calibri"/>
        <family val="2"/>
      </rPr>
      <t xml:space="preserve"> Ciencias contables, economicasy administrativas y/o Ciencias sociales y humanas   Proyecto Transversalización de Genero</t>
    </r>
  </si>
  <si>
    <r>
      <rPr>
        <b/>
        <sz val="10"/>
        <color indexed="8"/>
        <rFont val="Calibri"/>
        <family val="2"/>
      </rPr>
      <t>(Apoyo a la Supervisión)</t>
    </r>
    <r>
      <rPr>
        <sz val="10"/>
        <color indexed="8"/>
        <rFont val="Calibri"/>
        <family val="2"/>
      </rPr>
      <t xml:space="preserve"> Ciencias contables, economicasy administrativas y/o Ciencias sociales y humanas  proyecto Transversalización de Género</t>
    </r>
  </si>
  <si>
    <r>
      <t xml:space="preserve">psicología, medicina, enfermería o fisioterápia </t>
    </r>
    <r>
      <rPr>
        <b/>
        <sz val="10"/>
        <color indexed="8"/>
        <rFont val="Calibri"/>
        <family val="2"/>
      </rPr>
      <t>(coordinación)  salud sexual y  derechos reproductivos</t>
    </r>
  </si>
  <si>
    <r>
      <t xml:space="preserve">Ingeniería agroindustrial </t>
    </r>
    <r>
      <rPr>
        <b/>
        <sz val="10"/>
        <color indexed="8"/>
        <rFont val="Calibri"/>
        <family val="2"/>
      </rPr>
      <t>(coordinación)   Mujeres y construccion de paz</t>
    </r>
  </si>
  <si>
    <r>
      <t xml:space="preserve">ciencias sociales o jurídicas con especialización </t>
    </r>
    <r>
      <rPr>
        <b/>
        <sz val="10"/>
        <color indexed="8"/>
        <rFont val="Calibri"/>
        <family val="2"/>
      </rPr>
      <t>(coordinación) partcipación politica</t>
    </r>
  </si>
  <si>
    <r>
      <t xml:space="preserve">Contratación operador logístico para cumplir el objetivo espécifico 1 del proyecto  "Implementación de medidas de reparación integral para víctimas del conflicto armado en el departamento del Cauca": </t>
    </r>
    <r>
      <rPr>
        <b/>
        <sz val="10"/>
        <color indexed="8"/>
        <rFont val="Calibri"/>
        <family val="2"/>
      </rPr>
      <t>Capacitar y hacer difusión</t>
    </r>
    <r>
      <rPr>
        <sz val="10"/>
        <color indexed="8"/>
        <rFont val="Calibri"/>
        <family val="2"/>
      </rPr>
      <t xml:space="preserve"> sobre el funcionamiento de las rutas de atención, asistencia y reparación integral, de la Ley 1448 de 2011 y los decretos diferenciales étnicos 4633, 4634 y 4635 de 2011, por parte de las víctimas del conflicto armado, el SNARIV, los funcionarios públicos del orden departamental y municipal y la sociedad en genera.</t>
    </r>
  </si>
  <si>
    <r>
      <t xml:space="preserve">Contratación operador logístico para cumplir el objetivo espécifico 2 del proyecto  "Implementación de medidas de reparación integral para víctimas del conflicto armado en el departamento del Cauca": Atender de manera oportuna y diferencial las crisis humanitarias que genera el desplazamiento forzado interno y otros hechos victimizantes por causas asociadas al conflicto armado- </t>
    </r>
    <r>
      <rPr>
        <b/>
        <sz val="10"/>
        <color indexed="8"/>
        <rFont val="Calibri"/>
        <family val="2"/>
      </rPr>
      <t>Adquicisión de Kits</t>
    </r>
    <r>
      <rPr>
        <sz val="10"/>
        <color indexed="8"/>
        <rFont val="Calibri"/>
        <family val="2"/>
      </rPr>
      <t xml:space="preserve"> de habitabilidad, saneamiento básico, alimentación, menaje y alojamiento para la atención de emergencias humanitarias relacionadas con el conflicto armado. </t>
    </r>
  </si>
  <si>
    <r>
      <t>Contratación operador logístico para cumplir</t>
    </r>
    <r>
      <rPr>
        <b/>
        <sz val="10"/>
        <color indexed="8"/>
        <rFont val="Calibri"/>
        <family val="2"/>
      </rPr>
      <t xml:space="preserve"> </t>
    </r>
    <r>
      <rPr>
        <sz val="10"/>
        <color indexed="8"/>
        <rFont val="Calibri"/>
        <family val="2"/>
      </rPr>
      <t>el objetivo espécifico 3</t>
    </r>
    <r>
      <rPr>
        <b/>
        <sz val="10"/>
        <color indexed="8"/>
        <rFont val="Calibri"/>
        <family val="2"/>
      </rPr>
      <t xml:space="preserve"> </t>
    </r>
    <r>
      <rPr>
        <sz val="10"/>
        <color indexed="8"/>
        <rFont val="Calibri"/>
        <family val="2"/>
      </rPr>
      <t xml:space="preserve">del proyecto  "Implementación de medidas de reparación integral para víctimas del conflicto armado en el departamento del Cauca": Implementar las medidas de reparación integral contempladas en la Ley 1448 y Decretos diferenciales étnicos- </t>
    </r>
    <r>
      <rPr>
        <b/>
        <sz val="10"/>
        <color indexed="8"/>
        <rFont val="Calibri"/>
        <family val="2"/>
      </rPr>
      <t>Asistencia funeraria.</t>
    </r>
  </si>
  <si>
    <r>
      <t xml:space="preserve">Contratación operador logístico para cumplir el objetivo espécifico 3 del proyecto  "Implementación de medidas de reparación integral para víctimas del conflicto armado en el departamento del Cauca": Medidas de reparación integral contempladas en la Ley 1448 y Decretos diferenciales étnicos- Cumplimiento de las órdenes incluidas en las sentencias o fallos de </t>
    </r>
    <r>
      <rPr>
        <b/>
        <sz val="10"/>
        <color indexed="8"/>
        <rFont val="Calibri"/>
        <family val="2"/>
      </rPr>
      <t>restitución de tierras, Planes de retornos y/o reubicaciones</t>
    </r>
    <r>
      <rPr>
        <sz val="10"/>
        <color indexed="8"/>
        <rFont val="Calibri"/>
        <family val="2"/>
      </rPr>
      <t xml:space="preserve"> de la población víctima del conflicto armado aprobados por CTJT e </t>
    </r>
    <r>
      <rPr>
        <b/>
        <sz val="10"/>
        <color indexed="8"/>
        <rFont val="Calibri"/>
        <family val="2"/>
      </rPr>
      <t>Iniciativas conmemorativas</t>
    </r>
    <r>
      <rPr>
        <sz val="10"/>
        <color indexed="8"/>
        <rFont val="Calibri"/>
        <family val="2"/>
      </rPr>
      <t xml:space="preserve"> y de reparación simbólica para dignificar a las víctimas.  </t>
    </r>
  </si>
  <si>
    <r>
      <t>Contratación operador logístico para cumplir el objetivo espécifico 3 del proyecto  "Implementación de medidas de reparación integral para víctimas del conflicto armado en el departamento del Cauca": Medidas de reparación integral contempladas en la Ley 1448 y Decretos diferenciales étnicos- Planes de reparación colectiva –</t>
    </r>
    <r>
      <rPr>
        <b/>
        <sz val="10"/>
        <color indexed="8"/>
        <rFont val="Calibri"/>
        <family val="2"/>
      </rPr>
      <t>PIRC</t>
    </r>
    <r>
      <rPr>
        <sz val="10"/>
        <color indexed="8"/>
        <rFont val="Calibri"/>
        <family val="2"/>
      </rPr>
      <t>-</t>
    </r>
    <r>
      <rPr>
        <b/>
        <sz val="10"/>
        <color indexed="8"/>
        <rFont val="Calibri"/>
        <family val="2"/>
      </rPr>
      <t xml:space="preserve"> </t>
    </r>
    <r>
      <rPr>
        <sz val="10"/>
        <color indexed="8"/>
        <rFont val="Calibri"/>
        <family val="2"/>
      </rPr>
      <t xml:space="preserve">apoyados con enfoque diferencial étnico, de acuerdo a las competencias de la Gobernación, Capacitación a personas víctimas, funcionarios e instituciones que demanden información sobre las medidas de reparación integral a las víctimas del conflicto armado (Ley 1448 de 2011 y decretos étnicos), </t>
    </r>
  </si>
  <si>
    <r>
      <t>Contratación operador para cumplir el objetivo espécifico 3 del proyecto  "Implementación de medidas de reparación integral para víctimas del conflicto armado en el departamento del Cauca": Dos iniciativas/proyectos de</t>
    </r>
    <r>
      <rPr>
        <b/>
        <sz val="10"/>
        <color indexed="8"/>
        <rFont val="Calibri"/>
        <family val="2"/>
      </rPr>
      <t xml:space="preserve"> recuperación de la memoria histórica</t>
    </r>
    <r>
      <rPr>
        <sz val="10"/>
        <color indexed="8"/>
        <rFont val="Calibri"/>
        <family val="2"/>
      </rPr>
      <t xml:space="preserve"> con enfoque diferencial de género u otro apoyadas en el marco de la implementación del PAT 2016- 2019.</t>
    </r>
  </si>
  <si>
    <r>
      <t xml:space="preserve">Contratación operador para cumplir el objetivo espécifico 3 del proyecto  "Implementación de medidas de reparación integral para víctimas del conflicto armado en el departamento del Cauca": Cuatro acciones/  </t>
    </r>
    <r>
      <rPr>
        <b/>
        <sz val="10"/>
        <color indexed="8"/>
        <rFont val="Calibri"/>
        <family val="2"/>
      </rPr>
      <t>iniciativas/productivas o psicosociales</t>
    </r>
    <r>
      <rPr>
        <sz val="10"/>
        <color indexed="8"/>
        <rFont val="Calibri"/>
        <family val="2"/>
      </rPr>
      <t xml:space="preserve"> con enfoque diferencial de género u otro apoyadas en el marco de la implementación del PAT 2016- 2019.</t>
    </r>
  </si>
  <si>
    <r>
      <t xml:space="preserve">Contratación operador logístico para cumplir el objetivo espécifico 4 del proyecto  "Implementación de medidas de reparación integral para víctimas del conflicto armado en el departamento del Cauca": Garantizar la </t>
    </r>
    <r>
      <rPr>
        <b/>
        <sz val="10"/>
        <color indexed="8"/>
        <rFont val="Calibri"/>
        <family val="2"/>
      </rPr>
      <t>participación de las víctimas</t>
    </r>
    <r>
      <rPr>
        <sz val="10"/>
        <color indexed="8"/>
        <rFont val="Calibri"/>
        <family val="2"/>
      </rPr>
      <t xml:space="preserve"> a través de los miembros de la Mesa Departamental de víctimas en los espacios de decisión e implementación de la política pública de víctimas del conflicto armado (Comités ejecutivos de la Mesa de Participación de víctimas, Encuentros formativos y/o académicos de participación y articulación de la Mesa Departamental de víctimas y las Mesas municipales de víctimas, Plenarios de la Mesa de Participación de víctimas de acuerdo a la normatividad vigente, </t>
    </r>
  </si>
  <si>
    <r>
      <t xml:space="preserve">Contratación operador logístico para cumplir el objetivo espécifico 5 del proyecto  "Implementación de medidas de reparación integral para víctimas del conflicto armado en el departamento del Cauca": Articular la oferta institucional de las instituciones del Sistema Nacional de Atención y Reparación Integral a las Víctimas – </t>
    </r>
    <r>
      <rPr>
        <b/>
        <sz val="10"/>
        <color indexed="8"/>
        <rFont val="Calibri"/>
        <family val="2"/>
      </rPr>
      <t>SNARIV</t>
    </r>
    <r>
      <rPr>
        <sz val="10"/>
        <color indexed="8"/>
        <rFont val="Calibri"/>
        <family val="2"/>
      </rPr>
      <t xml:space="preserve"> y de las agencias y organismos de cooperación internacional presentes en el departamento del Cauca a través de la implementación de los CTJT, sub-comités, reuniones y mesas de trabajo.</t>
    </r>
  </si>
  <si>
    <r>
      <t xml:space="preserve">Contratación operador logístico para cumplir el objetivo espécifico 6 del proyecto  "Implementación de medidas de reparación integral para víctimas del conflicto armado en el departamento del Cauca": Brindar </t>
    </r>
    <r>
      <rPr>
        <b/>
        <sz val="10"/>
        <color indexed="8"/>
        <rFont val="Calibri"/>
        <family val="2"/>
      </rPr>
      <t xml:space="preserve">asistencia y acompañamiento a los municipios </t>
    </r>
    <r>
      <rPr>
        <sz val="10"/>
        <color indexed="8"/>
        <rFont val="Calibri"/>
        <family val="2"/>
      </rPr>
      <t xml:space="preserve">de menor capacidad técnica, administrativa y financiera en materia de atención, asistencia y reparación a las víctimas del conflicto armado. </t>
    </r>
  </si>
  <si>
    <r>
      <t xml:space="preserve">PRESTAR LOS SERVICIOS PROFESIONALES  ESPECIALIZADOS EN LA SECRETARÍA DE GOBIERNO Y PARTICIPACIÓN PARA APOYAR LA </t>
    </r>
    <r>
      <rPr>
        <sz val="10"/>
        <rFont val="Calibri"/>
        <family val="2"/>
      </rPr>
      <t>COORDINACIÓN</t>
    </r>
    <r>
      <rPr>
        <sz val="10"/>
        <color indexed="8"/>
        <rFont val="Calibri"/>
        <family val="2"/>
      </rPr>
      <t xml:space="preserve">  DEL PROYECTO "IMPLEMENTACIÓN DE ESTRATEGIAS QUE FORTALEZCAN LA SEGUIRDAD HUMANA PARA LA PAZ Y LA CONVIVENCIA CIUDADANA EN EL DEPARTAMENTO DEL CAUCA" </t>
    </r>
  </si>
  <si>
    <r>
      <t>CONTRATAR EL SERVICIO DE</t>
    </r>
    <r>
      <rPr>
        <sz val="10"/>
        <color indexed="8"/>
        <rFont val="Calibri"/>
        <family val="2"/>
      </rPr>
      <t xml:space="preserve"> OPERADOR TECNICO Y LOGISTICO PARA LA REALIZACIÓN DEL FESTIVAL DE DANZA POR LA CONVIVENCIA PACÍFICA Y LA CONSTRUCCIÓN DE LA PAZ DESDE LOS JOVENES DEL NORTE DEL CAUCA.   </t>
    </r>
  </si>
  <si>
    <r>
      <rPr>
        <b/>
        <sz val="10"/>
        <rFont val="Calibri"/>
        <family val="2"/>
      </rPr>
      <t xml:space="preserve">SGR - CAUCA: </t>
    </r>
    <r>
      <rPr>
        <sz val="10"/>
        <rFont val="Calibri"/>
        <family val="2"/>
      </rPr>
      <t>Servicios de apoyo logistico de eventos  a realizarse desde la Secretaria Tecnica OCAD Cauca, en desarrollo del proyecto fortalecimiento de la oficina asesora de planeación del Departamento del Cauca en la capacidad organizativa que demanda el Sistema General de Regalías para la vigencia 2018”.</t>
    </r>
  </si>
  <si>
    <r>
      <rPr>
        <b/>
        <sz val="10"/>
        <rFont val="Calibri"/>
        <family val="2"/>
      </rPr>
      <t xml:space="preserve">SGR - CAUCA: </t>
    </r>
    <r>
      <rPr>
        <sz val="10"/>
        <rFont val="Calibri"/>
        <family val="2"/>
      </rPr>
      <t xml:space="preserve">Servicios de edición, diseño, diagramación e impresión de folletos, textos, boletines, papelería, publicaciones digitales y material para preparación de eventos </t>
    </r>
  </si>
  <si>
    <r>
      <rPr>
        <b/>
        <sz val="10"/>
        <rFont val="Calibri"/>
        <family val="2"/>
      </rPr>
      <t xml:space="preserve">POD - </t>
    </r>
    <r>
      <rPr>
        <sz val="10"/>
        <rFont val="Calibri"/>
        <family val="2"/>
      </rPr>
      <t>Prestar servicios  profesionales como Director General en el marco de proyecto financiado con recursos del SGR denominado "Formulación del plan de ordenamiento territorial</t>
    </r>
  </si>
  <si>
    <t>81151600                        83121700                        93141600</t>
  </si>
  <si>
    <t>93141600                        84111500</t>
  </si>
  <si>
    <t>44103103                         14111507</t>
  </si>
  <si>
    <t>53103100                        53101800</t>
  </si>
  <si>
    <t>46181507                        46181611                         46181547</t>
  </si>
  <si>
    <t>43211500                              43231507</t>
  </si>
  <si>
    <t xml:space="preserve">43211500
43212100
43211700
43201800
</t>
  </si>
  <si>
    <t>72154501                        72154501</t>
  </si>
  <si>
    <t xml:space="preserve">50201700                        50161509  </t>
  </si>
  <si>
    <t>43212100                        43211500</t>
  </si>
  <si>
    <t>Computadores notebook</t>
  </si>
  <si>
    <t>6-MESES</t>
  </si>
  <si>
    <t xml:space="preserve">Oficina de Pasaportes  - Nallybe Sinisterra Riascos - pasaportes@cauca.gov.co </t>
  </si>
  <si>
    <t>Computadores de escritorio</t>
  </si>
  <si>
    <t>Estuche para transportar computadores notebook</t>
  </si>
  <si>
    <t>Maletines canguro para computador</t>
  </si>
  <si>
    <t>Escáner plustek D430</t>
  </si>
  <si>
    <t>Teléfonos inalámbricos</t>
  </si>
  <si>
    <t>Cámaras para video conferencia</t>
  </si>
  <si>
    <t xml:space="preserve">RAFAEL VARONA BRAVO
P. U. Gestión de Bienes y Servicios - Secretaria General
8242978
Calle 4 Carrera 7 esquina - 2 piso </t>
  </si>
  <si>
    <t>Sumistro de combustible requerido por el parque automotor asignado a la SEC</t>
  </si>
  <si>
    <t>GESTIÓN ADMINISTRATIVA -  MARGARITA MARIA REBOLLEDO
gestionadministrativa.educacion@cauca.gov.co</t>
  </si>
  <si>
    <t>Suministro de servicio de recarga de toner de impresoras y fotocopiadoras de la SEC</t>
  </si>
  <si>
    <t>Suministro de insumos de ferretería para los arreglos, mantenimiento y adecuacion locativa de la SEC</t>
  </si>
  <si>
    <t>GESTIÓN ADMINISTRATIVA -  MARGARITA MARIA REBOLLEDO
servicios informaticos@cauca.gov.co</t>
  </si>
  <si>
    <t>Aquisicón de equipos de computo y accesoriOSs requeridos por las diferentes oficinas</t>
  </si>
  <si>
    <t>SERVICIOS INFRMATICOS- JUAN PAULO GUZMAN
gestionadministrativa.educacion@cauca.gov.co</t>
  </si>
  <si>
    <t>Suministros de componentes y elementos informáticos requerido para el mantenimiIento de los equipos tecnologicos de la SEC</t>
  </si>
  <si>
    <t>SERVICIOS INFORMATICOS- JUAN PAULO GUZMAN
gestionadministrativa.educacion@cauca.gov.co</t>
  </si>
  <si>
    <t>Adquisición de elementos de aseo y cafetería para la SEC</t>
  </si>
  <si>
    <t>AMBIENTADOR EN AEROSOL X 400 CC MARCAS RECONOCIDA</t>
  </si>
  <si>
    <t xml:space="preserve">AMBIENTADOR EN  PASTA </t>
  </si>
  <si>
    <t>AROMATICAS SABORES SURTIDOS EN CAJA X 20 SOBRES</t>
  </si>
  <si>
    <t>AZUCAR INCAUCA TUBIPAK X 10  PAQUETES X 200 SOBRES BULTO</t>
  </si>
  <si>
    <t>BOLSA DE BASURA NEGRA 65X90X10 UN CALIBRE1.3</t>
  </si>
  <si>
    <t>BASE PARA TINTO PAQX25 UNIDA</t>
  </si>
  <si>
    <t>CAFÉ  TOSTADO  Y MOLIDO PAQUETE POR 500GRAMOS MARCAS RECONOCIDAS</t>
  </si>
  <si>
    <t>DULCE ABRIGO  ROJO</t>
  </si>
  <si>
    <t>ESCOBA NYLON ANCHA MANGO METALICO</t>
  </si>
  <si>
    <t>GUANTE NEGRO CALIBRE 35 COMPLETO</t>
  </si>
  <si>
    <t>GUANTE DE LATEX EMPOLVADOS PRESICION TALLA MX100</t>
  </si>
  <si>
    <t>GUANTE DE LATEX EMPOLVADOS PRESICION TALLA L X100</t>
  </si>
  <si>
    <t xml:space="preserve"> DETERGENTE EN POLVO X 450 GR  Marca reconocida.</t>
  </si>
  <si>
    <t>LIMPIADOR EN POLVO , HIGIENIZA INODOROS,  LAVAMANOS DESENGRASANTE</t>
  </si>
  <si>
    <t>GEL ANTICEPTICO 1000 ML</t>
  </si>
  <si>
    <t>PAPELERA DE PISO PLASTICO CALADA N3 GRIS</t>
  </si>
  <si>
    <t xml:space="preserve">ESPONJA DE TRABAJO PESADO </t>
  </si>
  <si>
    <t>CREMA LAVAPLATOS SUAVE CON EL CUIDADO DE LAS MANOS X 500GR</t>
  </si>
  <si>
    <t>LIMPIADOR DESINFECTANTE Y BLANQUEADOR X 3700CC</t>
  </si>
  <si>
    <t xml:space="preserve">DESINFECTANTE PARA PISO </t>
  </si>
  <si>
    <t>SET DE CUBIERTOS POR 12 PIEZAS</t>
  </si>
  <si>
    <t>MEZCLADORES DESECHABLES PAQUETE X 750</t>
  </si>
  <si>
    <t>PAPEL HIGIENICO 3 EN 1 PAQUETE POR 12 (MARCA RECONOCIDA)</t>
  </si>
  <si>
    <t>TERMO PARA CAFE 1 LT</t>
  </si>
  <si>
    <t xml:space="preserve">TOALLA DE HILO MEDIANA 40X70  </t>
  </si>
  <si>
    <t xml:space="preserve">VASOS DE VIDRIO PARA TOMAR AGUA . CRISTAL RESISTENTE </t>
  </si>
  <si>
    <t>TRAPERO   DE ILASA FINA 1 1/2</t>
  </si>
  <si>
    <t>SET TINTERO CAFÉ DE COLOMBIA (VASO Y PLATO)</t>
  </si>
  <si>
    <t xml:space="preserve">VASO DESECHABLE CAFETERO X 50 UN </t>
  </si>
  <si>
    <t>VASO DESECHABLE X 7 ONZAS X 50 UN</t>
  </si>
  <si>
    <t>DISPENSADOR AGUA FRIA - CALIENTE TIPO HACEB</t>
  </si>
  <si>
    <t>kit de desayuno vaso, plato para café y plato tortero en porcelana</t>
  </si>
  <si>
    <t>VASO PARA CAFÉ DE  PORCELANA</t>
  </si>
  <si>
    <t>OLLA ALUMINIO No 40</t>
  </si>
  <si>
    <t>JARRAS ALUMINIO PARA CAFÉ 3 LITROS</t>
  </si>
  <si>
    <t>JARRAS PLASTICAS PARA AGUA 3 LITROS</t>
  </si>
  <si>
    <t>PAÑO ABSORBENTE ROLLO</t>
  </si>
  <si>
    <t>ALMOHADILLA PARA SELLO</t>
  </si>
  <si>
    <t>CD REESCRIBIBLE CD.RW</t>
  </si>
  <si>
    <t>CD NO REESCRIBIBLE</t>
  </si>
  <si>
    <t>CARTUCHO HP  COLOR N° 27 ORIGINAL</t>
  </si>
  <si>
    <t>CARTUCHO HPCOLOR N°  28  ORIGINAL</t>
  </si>
  <si>
    <t>CARTUCHO HP COLOR  No.78 -  ORIGINAL</t>
  </si>
  <si>
    <t>CARTUCHO HP  NEGRO No.15 -  ORIGINAL</t>
  </si>
  <si>
    <t>CARTUCHO PARA PLOTER 711 COLORES GENERICOS</t>
  </si>
  <si>
    <t>CINTA ENMASCARAR  48 X 40</t>
  </si>
  <si>
    <t>CINTA ENMASCARAR 18 X 40</t>
  </si>
  <si>
    <t>COLBON X 115 GR APLICADOR</t>
  </si>
  <si>
    <t>COSEDORA  GRANDE BATES 550</t>
  </si>
  <si>
    <t>FOLDER CELUGUIA OFICIO HORIZONTAL PARA LEGAJAR</t>
  </si>
  <si>
    <t>GANCHOS para legajar plástico paquete X 20 (de tornillo largo para legajar gran cantidad de hojas)</t>
  </si>
  <si>
    <t>PAPEL BOND 75gr CARTA</t>
  </si>
  <si>
    <t>PAPEL BOND 75gr OFICIO</t>
  </si>
  <si>
    <t>PAPEL PROPALCOTE 115GR</t>
  </si>
  <si>
    <t>PAPEL FOTOGRAFICO 150GRS CARTA</t>
  </si>
  <si>
    <t>PERFORADORA GRANDE METALICA PARA 30 A 35 HOJAS</t>
  </si>
  <si>
    <t>NOTAS ADHESIVAS TAMAÑO MEDIANO 75*75 (PAQUETE X 8)</t>
  </si>
  <si>
    <t>NOTAS ADHESIVAS TAMAÑO PEQUEÑO 50*40 (PAQUETE X 12)</t>
  </si>
  <si>
    <t>SELLO FECHADOR SENCILLO DE NUMEROS GRANDES</t>
  </si>
  <si>
    <t>SELLO NUMERADOR  SENCILLO  NUMEROS GRANDES - 8 DIGITOS</t>
  </si>
  <si>
    <t>SOBRE DE MANILA TAMAÑO CARTA</t>
  </si>
  <si>
    <t>SOBRE DE MANILA TAMAÑO OFICIO</t>
  </si>
  <si>
    <t xml:space="preserve">TECLADO PARA COMPUTADOR </t>
  </si>
  <si>
    <t>TONER KYOSERA TK 172 -ORIGINAL</t>
  </si>
  <si>
    <t>TONER FOTOCOPIADORA KYOSERA FS 4200DN - ORIGINAL3132</t>
  </si>
  <si>
    <t>TONER FOTOCOPIADORA KYOSERA FS 4200DN - ORIGINAL3122</t>
  </si>
  <si>
    <t>TONER LASERJET CE505A</t>
  </si>
  <si>
    <t>TONER HP CB435A  LASER -  ORIGINAL</t>
  </si>
  <si>
    <t>TONER HP 85A  LASER -  ORIGINAL</t>
  </si>
  <si>
    <t xml:space="preserve">FOLDER LAGAJADOR AZ OFICIO </t>
  </si>
  <si>
    <t>MOUSE USB</t>
  </si>
  <si>
    <t>CARPETA  3 AROS TIPO CATALOGO 1.5"</t>
  </si>
  <si>
    <t>CARPETA 3 AROS TIPO CATALOGO 2"</t>
  </si>
  <si>
    <t>CARPETA 3 AROS TIPO CATALOGO 3"</t>
  </si>
  <si>
    <t>GORROS DESECHABLES TIPO ORUGA</t>
  </si>
  <si>
    <t>TAPABOCAS DESECHABLES</t>
  </si>
  <si>
    <t>GUANTES INDUSTRIALES</t>
  </si>
  <si>
    <t>PAPEL PARA PLOTER HP T52O</t>
  </si>
  <si>
    <t>BORRADOR MIGA D EOAN (CAJA)</t>
  </si>
  <si>
    <t xml:space="preserve">LAPIZ HB O 2B </t>
  </si>
  <si>
    <t>MARCADOR PUNTA FINA</t>
  </si>
  <si>
    <t>ETIQUETA 80X30MM X2000 UNIDADES</t>
  </si>
  <si>
    <t xml:space="preserve">TELEFONO INALAMBRICO </t>
  </si>
  <si>
    <t>TIJERAS</t>
  </si>
  <si>
    <t>SACAGANCHOS</t>
  </si>
  <si>
    <t>CAJAS PARA ARCHIVO INACTIVO X 200 CARTON DESACIFIDICO O MATETRIAL NEUTRO/ DIMENSION 40 X 20X 26 CON LOGO</t>
  </si>
  <si>
    <t>CARPETAS DE 4 ALAS</t>
  </si>
  <si>
    <t xml:space="preserve">TICKET ROLLOS BLACK GALAX (CAJA X 50 ROLLOS </t>
  </si>
  <si>
    <t>Dotacion de vestuario y calzado para administrativo y docentes de los EE de los municipio no certidicados del Departameto del Cauca.</t>
  </si>
  <si>
    <t>JURIDICA - LUCIO JURADO
juridica.educacion@cauca.gov.co</t>
  </si>
  <si>
    <t>Proveer el servicio de conectividad a internet a través de canales dedicados a sedes educativas oficiales ubicadas en los municipio no certificados en Educación del Departamento del Cauca en el marco del Programa de Conexión Total.</t>
  </si>
  <si>
    <t>Dotación de mobiliario para la SEC</t>
  </si>
  <si>
    <t>Dotación de mobiliario para las Instituciones Educativas de los municipios no certificados</t>
  </si>
  <si>
    <t>Enlucimiento fachada de la SEC para la semana santa mayor</t>
  </si>
  <si>
    <t>20 DÍAS</t>
  </si>
  <si>
    <t>Prestación del servicio de Aseo de la SEC</t>
  </si>
  <si>
    <t>Prestación Servicio de Aseo en los Establecimientos Educativos de los municipios no certificados del Deoartamento del Cauca</t>
  </si>
  <si>
    <t>Mantenimiento del parque automotor asignado a la SEC</t>
  </si>
  <si>
    <t>Organización, logistica y suminisytros de alimentos requeridos  para los reuniones, capacitaciones  y eventos de la SEC</t>
  </si>
  <si>
    <t xml:space="preserve"> 8 MESES</t>
  </si>
  <si>
    <t>Prestación del servicio de Vigilancia la SEC</t>
  </si>
  <si>
    <t>Prestación del servicio de Vigilancia en las Instituciones Educativas de los municipios no certificados del Departamento del Cauca</t>
  </si>
  <si>
    <t>CONTRATACIÓN DE MEDIOS DE COMUNICACIÓN (RADIO, PRENSA TV ETC) PARA EL FORTALECIMEITO DE LOS PROCESO DE SOCALIZACION Y COMUNICACIÓN DE PROGRAMAS, PLANES, PROYECTOS Y CAMPAÑAS EDUCATIVAS REALIZADAS EN EBENEFICIO DE LA EDUACCION CAUCANA</t>
  </si>
  <si>
    <t>COMUNICACIONES - LORENA GOMEZ
administrativayfinanciera@cauca.gov.co</t>
  </si>
  <si>
    <t>FORTALECER PROCESOS DE PRODUCCION DE PIEZAS PUBLICITARIAS</t>
  </si>
  <si>
    <t>PRESTAR SERVICIOS DE EMISION DE EMENSAJES DE INFORMACION UINTITUCIONAL DE LA SECRETARIA DE EDUCACION Y CULTURA DEL DEPARTAMENTO DEL CAUCAATARVES DE MEDIO RADIAL</t>
  </si>
  <si>
    <t>PRESTAR SERVICIOS DE PUBLICACION DE EMENSAJES DE INFORMACION UINTITUCIONAL DE LA SECRETARIA DE EDUCACION Y CULTURA DEL DEPARTAMENTO DEL CAUCAATARVES DE MEDIO ESCRITO</t>
  </si>
  <si>
    <t>PRESTAR SERVICIOS DE PUBLICACION DE EDICTOS, MENSAJES E INFOMACION INSTITUCIONAL DE LA SECRETARIA DE EUCACION Y CULTURA A TRAVES DE UN MEDIOE SCRITO DE COMUNIACCION DE AMPLIA DIFUSION COMO APOYO A LA GESTION LOGISTICA</t>
  </si>
  <si>
    <t>CONTRAYCION DIRECTA</t>
  </si>
  <si>
    <t>CONTRATAR LA CERTIFICACION DE PROCESOS Norma NTC ISO-SGC</t>
  </si>
  <si>
    <t>SEPTIEMBRE</t>
  </si>
  <si>
    <t>GESTIÓN ORGANIZACIONAL - HUMBERTO FERNANDEZ
sgcsedcauca@cauca.gov.co</t>
  </si>
  <si>
    <t>CAPACITACION EN NORMA ISO SISTEMA DE GESTION DE CALIDAD</t>
  </si>
  <si>
    <t>AGOSTO</t>
  </si>
  <si>
    <t>2 MES</t>
  </si>
  <si>
    <t>ORGANIZACIÓN Y LOGIOSTICA PARA EL PROCEOS DE CAPACITACIÓN EN INDUCCIÓN 2017</t>
  </si>
  <si>
    <t>SALUD OCUPACIONAL - SOCORRO OLAVE
saludocupacional@cauca.gov.co</t>
  </si>
  <si>
    <t>PRESTAR SERVICIO DE FUMIGACIÓN EN LAS INSTALACIONES DE LA SECRETARÍA DE EDUCACIÓN DEL DPTO. DEL CAUCA PARA CONTROLAR LA PRESENCIA DE INSECTOS, VOLADORES Y RASTREROS.</t>
  </si>
  <si>
    <t>ORGANIZACION Y LOGISTISCA PROCESO DE  CAPACITACIÓN EN REINDUCCIÓN 2017</t>
  </si>
  <si>
    <t>ORGANIZACIÓN Y LOGISTICA ENCUENTRO CON RECTORES 2017</t>
  </si>
  <si>
    <t>10 DIAS</t>
  </si>
  <si>
    <t>LOGISTICA PARA EVENTOS DE PREPENSIONADOS</t>
  </si>
  <si>
    <t>1 MESES</t>
  </si>
  <si>
    <t xml:space="preserve">ORGANIZACION Y LOGISTICA PARA PARTICIPACION DEL MAGISTERIO EN LOS JUEGOS DEPORTIVOS NACIONALES DEL MAGISTERIO </t>
  </si>
  <si>
    <t>LOGISTICA PARA CELEBRACIÓN DÍA DEL DIRECTIVO DOCENTE</t>
  </si>
  <si>
    <t>NOVIEMBRE</t>
  </si>
  <si>
    <t>15 DIAS</t>
  </si>
  <si>
    <t>ADQUICISION DE  INSUMOS MEDICOS Y DE FISIOTERAPIA  REQUERIDOS POR LAS OFICINAS DE BIENESTAR SOCIAL</t>
  </si>
  <si>
    <t>CELEBRACIÓN DÍA DEL MAESTRO 2017</t>
  </si>
  <si>
    <t>Servicio de mensajeria, Transporte de correo y carga</t>
  </si>
  <si>
    <t>SAC - ALEJANDRA NARVAEZ
sac.educacion@cauca.gov.co</t>
  </si>
  <si>
    <t>Adquisición de software de manejo de relaciones con el cliente CRM</t>
  </si>
  <si>
    <t>PRSTAR EL SERVICIO DE SOPORTE PARA EL SISTEMA DIGITURNO Y COMPLEMENTOS CON DESTINO LA GOBERNACIO DEL CAUCA - SECRETARIA DE EDUCACION</t>
  </si>
  <si>
    <t>Contratación de servicio educativo para atender población mayoritaria</t>
  </si>
  <si>
    <t>COBERTURA EDUCATIVA - FERNANDO DELGADO
coberturaeducativa@cauca.gov.co</t>
  </si>
  <si>
    <t>Contratación de servicio educativo para atender población Indigena</t>
  </si>
  <si>
    <t>Contratación de servicio educativo para atender población jóvenes y adultos MAYORITARIA</t>
  </si>
  <si>
    <t>Contratación de servicio educativo para atender población jóvenes y adulto INDIGENAS</t>
  </si>
  <si>
    <t>Contratación apoyo a la población con necesidades educativas especiales</t>
  </si>
  <si>
    <t>U MESES</t>
  </si>
  <si>
    <t>Contratación apoyo a la población con talentos excepcionales</t>
  </si>
  <si>
    <t>CALIDAD EDUCATIVA - ROSALBINA VALDES
calidadeducativa@cauca.gov.co</t>
  </si>
  <si>
    <t>Contratación apoyo a la población con necesidades educativas RESPONSABILIDAD PENAL</t>
  </si>
  <si>
    <t>CONTRATCION DIRECTA</t>
  </si>
  <si>
    <t>Suministro del servicio de internet (psi) para la SEC CONECTIVIDAD SECRETARIA</t>
  </si>
  <si>
    <t>SERVICIOS INFORMATICOS - JUAN PAULO GUZMÁN
serviciosinformáticos@cauca.gov.co</t>
  </si>
  <si>
    <t>Pago de servicio anual por cuentas de correos electrónicos institucionales alojadas en Google. - Proveedor de servicio de correo electrónico</t>
  </si>
  <si>
    <t>Mantenimiento de software de sistemas operativos (adquisición de licencias de windows y office para equipos de computo)</t>
  </si>
  <si>
    <t>FORTALECIMIENTO DE LA EDUCACION INICIAL II</t>
  </si>
  <si>
    <t>SELECCON ABREVIADA</t>
  </si>
  <si>
    <t xml:space="preserve">CONSTRUCCION DE UNA POLITICA PUBLICA DE EDUACION RURAL </t>
  </si>
  <si>
    <t>CONSTRUCCION DE UNA POLITICA PUBLICA DE EDUACION AFRO</t>
  </si>
  <si>
    <t>ACOMPAÑAMIENTO A LAS EXPERIENCIAS SIGNIIFITIVAS</t>
  </si>
  <si>
    <t>MINIMA CUANTA</t>
  </si>
  <si>
    <t>FORTALECIMIENTO DE LA EDUCACION EN COMPETENCIAS CIUDADANAS A TRAVES DE LA IMPLEMENTACION DE PROYECTOS PEDAGOGICOS</t>
  </si>
  <si>
    <t>CAMINANDO HACIA LA EXCELENCIA - LOGISTICA</t>
  </si>
  <si>
    <t>FORTALECIMEINTO DE OS PROCESO DE GESTION DESDE SUS EJES DE FORMACION, EVALUACION Y EXTENSION EN LAS ESCUELAS NORMALES</t>
  </si>
  <si>
    <t>FORMACION PARA ESCRIBIR OBRAS</t>
  </si>
  <si>
    <t>EVALUACION DE OBRAS</t>
  </si>
  <si>
    <t>IMPLEMENTACION DEL PROYECTYO PEDAGOGICO PRODUCTIVO EN LAS DIEFRENTES INSTITUCIONES EDUCATIVAS DEL DEPARTAMETO DEL CAUCA</t>
  </si>
  <si>
    <t>PROYECTO REDEPRAE</t>
  </si>
  <si>
    <t>PROYECTO SER ESTUDIOSO CUENTA</t>
  </si>
  <si>
    <t>FORTALECIMEINTO DE LA CALIDAD EDUCATIVA MEDIANTE EL US Y APROPIACION DE TICS EN LAS INSTITUCIONS EDUCATIVAS DEL CAUCA</t>
  </si>
  <si>
    <t>24 MESES</t>
  </si>
  <si>
    <t>INTERVENTORIA PROYECTO FORTALECIMEINTO DE LA CALIDAD EDUCATIVA MEDIANTE EL US Y APROPIACION DE TICS EN LAS INSTITUCIONS EDUCATIVAS DEL CAUCA</t>
  </si>
  <si>
    <t>CONCURSO DE MERITO</t>
  </si>
  <si>
    <t>IMPLEMENTAR 420 PLANES ESCOLARES DE GESTION DEL RIESGO EN LOS ESTABELCIMIETNOS EDUCATIVOS OFICIALES EN CUMPLIMIENTO DE LAS LEYES 1448 DE 2011 Y 153 DE 2012</t>
  </si>
  <si>
    <t xml:space="preserve">PRESTACION DEL SERVICIO DE ALIEMNTACION ESCOLAR CON POBLACION MAYORITARIA </t>
  </si>
  <si>
    <t>RECURSOS NACION</t>
  </si>
  <si>
    <t>PRESTAR EL SERVICIO DE ALIMENTACION ESCOLAR A NIÑOS, NIÑAS, ADOLESCENTES Y JOVENES DEL DEPARTAMENTO DEL CAUCA</t>
  </si>
  <si>
    <t>RECURSOS NACIONA</t>
  </si>
  <si>
    <t>PRESTAR EL SERVICIO DE ALIMENTACION ESCOLAR A NIÑOS, NIÑAS, ADOLESCENTES Y JOVENES DEL DEPARTAMENTO DEL CAUCA EN TERRITORIS INDIGENAS</t>
  </si>
  <si>
    <t>RECUROS NACION</t>
  </si>
  <si>
    <t>PRESTAR LOS SERVICIOS DE APOYO A LA GESTION EN LA OFICINA DE GESTIÓN ADMINISTRATIVA Y FINANCIERA DE LA SECRETARIA DE EDUCACION Y CULTURA DEL DEPARTAMENTO DEL CAUCA.</t>
  </si>
  <si>
    <t>PRESTAR SERVICIOS DE APOYO A LA GESTIÓN CONSISTENTES EN EL MANTENIMIENTO GENERAL DE LAS INSTALACIONES DE LA SECRETARÍA DE EDUCACIÓN Y CULTURA DEL DEPARTAMENTO.</t>
  </si>
  <si>
    <t>PRESTAR LOS SERVICIOS DE APOYO A LA GESTIÓN DE COMUNICACIONES INSTITUCIONALES DE LA SECRETARÍA DE EDUCACIÓN Y CULTURA DEL CAUCA</t>
  </si>
  <si>
    <t>PRESTAR SERVICIOS PROFESIONALES EN EL MARCO DEL PROYECTO "APOYO A LA SUPERVISIÓN Y SEGUIMIENTO A LA EJECUCIÓN DE LOS CONTRATOS PARA GARANTIZAR EL ACCESO, LA PERMANENCIA, LOS APOYOS PEDAGÓGICOS Y LA SEGURIDAD EN LA PRESTACIÓN DEL SERVICIO EDUCATIVO EN EL DEPARTAMENTO DEL CAUCA".</t>
  </si>
  <si>
    <t>RECURSOS PROPIOS -COBERTURA EDUCATICVA PARA LA PAZ</t>
  </si>
  <si>
    <t>PRESTAR SERVICIOS PROFESIONALES ESPECIALIZADO EN EL MARCO DEL PROYECTO "APOYO A LA SUPERVISIÓN Y SEGUIMIENTO A LA EJECUCIÓN DE LOS CONTRATOS PARA GARANTIZAR EL ACCESO, LA PERMANENCIA, LOS APOYOS PEDAGÓGICOS Y LA SEGURIDAD EN LA PRESTACIÓN DEL SERVICIO EDUCATIVO EN EL DEPARTAMENTO DEL CAUCA".</t>
  </si>
  <si>
    <t>PRESTAR SERVICIOS DE APOYO A LA GESTIÓN EN LA OFICINA ADMINISTRATIVA Y FINANCIERA DE LA SECRETARIA DE EDUCACION Y CULTURA DEL DEPARTAMENTO DEL CAUCA.</t>
  </si>
  <si>
    <t>PRESTAR LOS SERVICIOS DE APOYO A LA GESTIÓN PARA LA CLASIFICACIÓN, SISTEMATIZACIÓN Y ORGANIZACIÓN DEL ARCHIVO DE LAS OFICINAS QUE HACEN PARTE DEL ÁREA DE ADMINSTRATIVA Y FINANCIERA DE LA SECRETARÍA DE EDUCACIÓN Y CULTURA DEL DEPARTAMENTO DEL CAUCA.</t>
  </si>
  <si>
    <t>PRESTAR SERVICIOS PROFESIONALES ESPECIALIZADOS EN LA OFICINA FINANCIERA DE LA SECRETARÍA DE EDUCACIÓN Y CULTURA DEL DEPARTAMENTO DEL CAUCA.</t>
  </si>
  <si>
    <t>PRESTAR SERVICIOS DE APOYO A LA GESTIÓN EN LA
OFICINA DE SERVICIO DE ATENCIÓN AL CIUDADANO DE LA SECRETARÍA DE EDUCACIÓN Y CULTURA DEL DEPARTAMENTO DEL CAUCA.</t>
  </si>
  <si>
    <t>PRESTAR SERVICIOS DE APOYO A LA GESTIÓN EN LA OFICINA DE SERVICIO DE ATENCIÓN AL CIUDADANO DE LA SECRETARÍA DE EDUCACIÓN Y CULTURA DEL
DEPARTAMENTO DEL CAUCA.</t>
  </si>
  <si>
    <t>PRESTAR LOS SERVICIOS PROFESIONALES EN LA SECRETARÍA DE EDUCACIÓN Y CULTURA DEL DEPARTAMENTO DEL CAUCA EN EL ÁREA DE CALIDAD EDUCATIVA, EN LAS ACTIVIDADES DEL PROGRAMA DE EDUCACION INICIAL Y EDUCACION INCLUSIVA.</t>
  </si>
  <si>
    <t>PRESTAR SERVICIOS PROFESIONALES EN LA SECRETARÍA DE EDUCACIÓN Y CULTURA EN EL ÁREA DE CALIDAD EDUCATIVA APOYANDO LA GESTION DEL MEJORAMIENTO DE LA CALIDAD DE LA EDUCACION Y LOS EJES TRANSVERSALES.</t>
  </si>
  <si>
    <t>PRESTAR LOS SERVICIOS PROFESIONALES COMO INGENIERA DE SISTEMAS A LA SECRETARÍA DE EDUCACIÓN Y CULTURA DEL DEPARTAMENTO DEL CAUCA - ÁREA DE CALIDAD EDUCATIVA, EN LAS ACTIVIDADES RELACIONADAS CON LOS SUBPROCESOS DEL MEJORAMIENTO INSTITUCIONAL, APOYO A LA GESTIÓN DE LOS PMI Y ADMINISTRACIÓN DEL SIGCE.</t>
  </si>
  <si>
    <t>PRESTAR LOS SERVICIOS PROFESIONALES COMO LICENCIADO APOYANDO LA OFICINA DE CALIDAD EDUCATIVA DE LA SECRETARÍA DE EDUCACIÓN Y CULTURA DEL CAUCA, EN LOS PROCESOS RELACIONADOS CON LOS PROYECTOS EDUCATIVOS INSTITUCIONALES - PEI.</t>
  </si>
  <si>
    <t>PRESTAR LOS SERVICIOS PROFESIONALES COMO LICENCIADO EN AREAS DE LA EDUCACIÓN PARA ATENDER DIFERENTES PROCESOS QUE SE ADELANTAN EN EL AREA DE CALIDAD EDUCATIVA DE LA SECRETARIA DE EDUCACION Y CULTURA DEL DEPARTAMENTO DEL CAUCA.</t>
  </si>
  <si>
    <t>PRESTAR LOS SERVICIOS DE APOYO A LA GESTIÓN EN LA OFICINA DE CALIDAD EDUCATIVA DE LA SECRETARÍA DE EDUCACIÓN YCULTURA DEL DEPARTAMENTO DEL CAUCA</t>
  </si>
  <si>
    <t>PRESTAR SERVICIOS PROFESIONALES PARA APOYAR LOS PROCESOS ETNOEDUCATIVOS E INTERCULTURALES DE LOS 41 MUNICIPIOS NO CERTIFICADOS DEL DEPARTAMENTO DEL CAUCA".</t>
  </si>
  <si>
    <t>PRESTAR LOS SERVICIOS PROFESIONALES COMO ABOGADO ESPECIALIZADO EN LA SECRETARÍA DE EDUCACIÓN Y CULTURA DEL CAUCA, APOYANDO EL COMPONENTE JURÍDICO EN LOS ASUNTOS DE COMPETENCIA DEL DESPACHO.</t>
  </si>
  <si>
    <t>PRESTAR LOS SERVICIOS PROFESIONALES COMO APOYO AL DESPACHO DE LA SECRETARÍA DE EDUCACIÓN Y CULTURA DEL DEPARTAMENTO DEL CAUCA EN TODO LO RELACIONADO CONTEMASTECNOLÓGICOS.</t>
  </si>
  <si>
    <t>PRESTAR SERVICIOS DE APOYO A LA GESTION EN LA OFICINA DE ESCALAFÓN DE LA SECRETARIA DE EDUCACION Y CULTURA DEL DEPARTAMENTO DEL CAUCA.</t>
  </si>
  <si>
    <t>PRESTAR SERVICIOS DE APOYO A LA GESTIÓN EN LA OFICINA DE PRESTACIONES SOCIALES DEL MAGISTERIO DE LA SECRETARÍA DE EDUCACIÓN Y CULTURA DEL DEPARTAMENTO DEL CAUCA.</t>
  </si>
  <si>
    <t>PRESTAR SERVICIOS PROFESIONALES COMO ABOGADO BRINDANDO APOYO EN LA OFICINA DE PRESTACIONES SOCIALES DEL MAGISTERIO DE LA SECRETARÍA DE EDUCACIÓN Y CULTURA DEL DEPARTAMENTO DEL CAUCA.</t>
  </si>
  <si>
    <t>PRESTAR SERVICIOS PROFESIONALES COMO ADMINISTRADOR DE EMPRESAS ESPECIALIZADO APOYANDO LOS PROCESOS DEL ÁREA DE GESTIÓN ADMINISTRATIVA DE LA SECRETARÍA DE EDUCACIÓN Y CULTURA DEL DEPARTAMENTO DEL CAUCA.</t>
  </si>
  <si>
    <t>PRESTAR SERVICIOS PROFESIONALES COMO ABOGADO BRINDANDO APOYO EN LA OFICINA DE GESTIÓN ADMINISTRATIVA DE LA SECRETARÍA DE EDUCACIÓN Y CULTURA DEL DEPARTAMENTO DEL CAUCA.</t>
  </si>
  <si>
    <t>PRESTAR SERVICIOS PROFESIONALES COMO ABOGADO BRINDANDO APOYO EN LA OFICINA DE GESTION ADMINISTRATIVA DE LA SECRETARÍA DE EDUCACION Y CULTURA DEL DEPARTAMENTO DEL CAUCA</t>
  </si>
  <si>
    <t>PRESTAR SERVICIOS PROFESIONALES EN LA OFICINA DE GESTIÓN ADMINISTRATIVA DE LA SECRETARÍA DE EDUCACION Y CULTURA DEL DEPARTAMENTO DEL
CAUCA.</t>
  </si>
  <si>
    <t>PRESTAR LOS SERVICIOS DE APOYO A LA GESTIÓN EN LA SECRETARIA DE EDUCACIÓN Y CULTURA DEL DEPARTAMENTO DEL CAUCA.</t>
  </si>
  <si>
    <t>PRESTAR LOS SERVICIOS DE APOYO A LA GESTIÓN EN LA OFICINA DE HISTORIAS LABORALES DE LA SECRETARÍA DE EDUCACIÓN YCULTURA DEL DEPARTAMENTO DEL CAUCA.</t>
  </si>
  <si>
    <t>PRESTAR LOS SERVICIOS DE APOYO A LA GESTIÓN EN LA OFICINA DE HISTORIAS LABORALES DE LA SECRETARÍA DE EDUCACIÓN Y CULTURA DEL DEPARTAMENTO DEL CAUCA.</t>
  </si>
  <si>
    <t>PRESTAR SERVICIOS PROFESIONALES COMO INGENIERO CIVIL, APOYANDO A LA OFICINA DE INFRAESTRUCTURA EDUCATIVA DE LA SECRETARIA DE EDUCACIÓN Y CULTURA DEL DEPARTAMENTO DEL CAUCA.</t>
  </si>
  <si>
    <t>PRESTAR SERVICIOS PROFESIONALES COMO ARQUITECTO APOYANDO A LA OFICINA DE INFRAESTRUCTURA EDUCATIVA DE LA SECRETARÍA DE EDUCACIÓN YCULTURA DEL DEPARTAMENTO DEL CAUCA.</t>
  </si>
  <si>
    <t>PRESTAR LOS SERVICIOS DE APOYO A LA GESTIÓN EN LA OFICINA DE INFRAESTRUCTUBA EDUCATIVA DE LA SECRETARIA DE EDUCACIÓN Y CULTURA DEL DEPARTAMENTO DEL CAUCA.</t>
  </si>
  <si>
    <t>PRESTAR LOS SERVICIOS PROFESIONALES ESPECIALIZADOS EN INGENIERIA CIVIL EN EL AREA ESTRUCTURAL COMO APOYO A LA SECRETARIA DE EDUCACIÓN Y CULTURA EN LA GESTIÓN INTEGRAL DE INFRAESTRUCTURA EDUCATIVA DEL DEPARTAMENTO DEL CAUCA.</t>
  </si>
  <si>
    <t xml:space="preserve">PRESTAR LOS SERVICIOS DE APOYO A LA GESTION EN LA OFICINA DE NÓMINA DE LA SECRETARIA DE EDUCACIÓN Y CULTURA DEL DEPARTAMENTO DEL CAUCA </t>
  </si>
  <si>
    <t xml:space="preserve">PRESTAR LOS SERVICIOS PROFESIONALES COMO CONTADOR PÚBLICO EN EL ÁREA DE NÓMINA DE LA SECRETARIA DE EDUCACIÓN YCULTURA DEL DEPARTAMENTO DEL CAUCA </t>
  </si>
  <si>
    <t>PRESTAR LOS SERVICIOS PROFESIONALES COMO CONTADOR PÚBLICO EN EL ÁREA DE NÓMINA DE LA SECRETARIA DE EDUCACIÓN Y CULTURA DEL DEPARTAMENTO DEL CAUCA</t>
  </si>
  <si>
    <t>PRESTAR LOS SERVICIOS DE APOYO A LA GESTION EN PROCESOS REALIZADOS EN EL AREA DE NÓMINA DE LA SECRETARIA DE EDUCACIÓN Y CULTURA DEL DEPARTAMENTO DEL CAUCA.</t>
  </si>
  <si>
    <t>PRESTAR SERVICIOS PROFESIONALES COMO ABOGADO BRINDANDO APOYO EN LOS PROCESOS RELACIONADOS CON EL ÁREA JURÍDICA DE LA SECRETARIA DE EDUCACIÓN Y CULTURA DEL DEPARTAMENTO DEL CAUCA.</t>
  </si>
  <si>
    <t>PRESTAR LOS SERVICIOS PROFESIONALES COMO ABOGADO ESPECIALIZADO BRINDANDO APOYO EN TODOS LOS PROCESOS RELACIONADOS CON EL ÁREA JURÍDICA DE LA SECRETARÍA DE EDUCACIÓN Y CULTURA DEL DEPARTAMENTO DEL CAUCA.</t>
  </si>
  <si>
    <t>PRESTAR LOS SERVICIOS PROFESIONALES COMO ABOGADO ESPECIALIZADO BRINDANDO APOYO EN LOS PROCESOS RELACIONADOS CON EL AREA JURIDICA DE LA SECRETARIA DE EDUCACIÓN Y CULTURA DEL DEPARTAMENTO DEL CAUCA</t>
  </si>
  <si>
    <t>Prestar servicios de apoyo a la gestión, en el marco del Proyecto denominado “Implementación del Programa de Alimentación Escolar en la Entidad Territorial Certificada en educación Departamento del Cauca”.</t>
  </si>
  <si>
    <t>Prestar servicios de apoyo a la gestión en la organización de archivo o gestión documental, en el marco del Proyecto denominado “Implementación del Programa de Alimentación Escolar en la Entidad Territorial Certificada en educación Departamento del Cauca”.</t>
  </si>
  <si>
    <t>Prestar sus servicios profesionales como apoyo a la coordinación, en el marco del Proyecto denominado “Implementación del Programa de Alimentación Escolar en la Entidad Territorial Certificada en educación Departamento del Cauca”.</t>
  </si>
  <si>
    <t>Prestar sus servicios profesionales como Nutricionista Dietista, en el marco del Proyecto denominado “Implementación del Programa de Alimentación Escolar en la Entidad Territorial Certificada en educación Departamento del Cauca”.</t>
  </si>
  <si>
    <t>Prestar sus servicios profesionales de apoyo a la supervisión – Componente Técnico, en el marco del Proyecto denominado “Implementación del Programa de Alimentación Escolar en la Entidad Territorial Certificada en educación Departamento del Cauca”.</t>
  </si>
  <si>
    <t>Prestar sus servicios profesionales de apoyo a la supervisión – Componente Técnico – como profesionales de seguimiento, monitoreo y control, en el marco del Proyecto denominado “Implementación del Programa de Alimentación Escolar en la Entidad Territorial Certificada en educación Departamento del Cauca”.</t>
  </si>
  <si>
    <t>Prestar sus servicios profesionales de apoyo a la supervisión – Componente Financiero, en el marco del Proyecto denominado “Implementación del Programa de Alimentación Escolar en la Entidad Territorial Certificada en educación Departamento del Cauca”.</t>
  </si>
  <si>
    <t>Prestar sus servicios profesionales de apoyo – Componente Jurídico Administrativo, en el marco del Proyecto denominado “Implementación del Programa de Alimentación Escolar en la Entidad Territorial Certificada en educación Departamento del Cauca”</t>
  </si>
  <si>
    <t>PRESTAR SERVICIOS PROFESIONALES COMO ADMINISTRADOR DE EMPRESAS BRINDANDO APOYO EN LA OFICINA DE PLANEACIÓN EDUCATIVA DE LA SECRETARÍA DE EDUCACION Y CULTURA DEL DEPARTAMENTO DEL CAUCA.</t>
  </si>
  <si>
    <t>PRESTAR LOS SERVICIOS PROFESIONALES COMO INGENIERO DE SISTEMAS ESPECIALIZADO BRINDANDO APOYO EN LA OFICINA DE SERVICIOS INFORMÁTICOS DEL SECTOR EDUCATIVO DE LA SECRETARÍA DE EDUCACIÓN Y CULTURA DEL DEPARTAMENTO DEL CAUCA.</t>
  </si>
  <si>
    <t>PRESTAR LOS SERVICIOS DE APOYO A LA GESTIÓN EN LA OFICINA DE SERVICIOS INFORMATICOS, DEL SECTOR EDUCATIVO DE LA SECRETARÍA DE EDUCACIÓN Y CULTURA DEL DEPARTAMENTO DEL CAUCA.</t>
  </si>
  <si>
    <t>PRESTAR SERVICIOS PROFESIONALES COMO INGENIERO DE SISTEMAS BRINDANDO APOYO EN LA OFICINA DE SERVICIOS INFORMATICOS DEL SECTOR EDUCATIVO DE LA SECRETARIA DE EDUCACION Y CULTURA DEL DEPARTAMENTO DEL CAUCA.</t>
  </si>
  <si>
    <t>PRESTAR SERVICIOS DE APOYO A LA GESTIÓN EN LA OFICINA DE UNIDADES DESCONCENTRADAS DE LA SECRETARIA DE EDUCACION Y CULTURA DEL DEPARTAMENTO DEL CAUCA.</t>
  </si>
  <si>
    <t>PRESTAR SERVICIOS DE APOYO A LA GESTIÓN EN LA ORGANIZACIÓN DEL ARCHIVO DE GESTIÓN DOCUMENTAL DE LA SECRETARÍA DE EDUCACIÓN Y CULTURA DEL DEPARTAMENTO DEL CAUCA.</t>
  </si>
  <si>
    <t>PRESTAR SERVICIOS PROFESIONALES EN LA ORGANIZACIÓN DEL ARCHIVO DE GESTIÓN DOCUMENTAL DE LA SECRETARÍA DE EDUCACIÓN Y CULTURA DEL DEPARTAMENTO DEL CAUCA.</t>
  </si>
  <si>
    <t>PRESTAR LOS SERVICIOS PROFESIONALES ESPECIALIZADO EN EL MARCO DEL PROYECTO “MEJORAMIENTO DE LA GESTIÓN INSTITUCIONAL DE LOS PROYECTOS EDUCATIVOS EN LOS ESTABLECIMIENTOS EDUCATIVOS OFICALES DEL CAUCA, MUNICIPIOS DE PATÍA, SANTA ROSA, ALMAGUER, BOLÍVAR, CAJIBIO Y PUERTO TEJADA”
- ALMAGUER</t>
  </si>
  <si>
    <t>RECURSOS PROPIOS
CAUCA CAMINANDO HACIA LA EXCELNCIA EDUCATIVA</t>
  </si>
  <si>
    <t>PRESTAR LOS SERVICIOS PROFESIONALES ESPECIALIZADO EN EL MARCO DEL PROYECTO “MEJORAMIENTO DE LA GESTIÓN INSTITUCIONAL DE LOS PROYECTOS EDUCATIVOS EN LOS ESTABLECIMIENTOS EDUCATIVOS OFICALES DEL CAUCA, MUNICIPIOS DE PATÍA, SANTA ROSA, ALMAGUER, BOLÍVAR, CAJIBIO Y PUERTO TEJADA”
- PATIA</t>
  </si>
  <si>
    <t>PRESTAR LOS SERVICIOS PROFESIONALES ESPECIALIZADO EN EL MARCO DEL PROYECTO “MEJORAMIENTO DE LA GESTIÓN INSTITUCIONAL DE LOS PROYECTOS EDUCATIVOS EN LOS ESTABLECIMIENTOS EDUCATIVOS OFICALES DEL CAUCA, MUNICIPIOS DE PATÍA, SANTA ROSA, ALMAGUER, BOLÍVAR, CAJIBIO Y PUERTO TEJADA”
- SANTA ROSA</t>
  </si>
  <si>
    <t>RECURSOS PROPIOS
CAUCA CAMINANDO HACIA LA EXCELENCIA EDUCATIVA</t>
  </si>
  <si>
    <t>PRESTAR SERVICIOS PROFESIONALES COMO APOYO A LA SUPERVISION DEL PROYECTO “FORTALECIMIENTO DE LA RED DE ACTORES CULTURALES COMUNITARIOS EN EL DEPARTAMENTO DEL CAUCA”.</t>
  </si>
  <si>
    <t>RECURSOS SGR</t>
  </si>
  <si>
    <t xml:space="preserve">PRESTAR SERVICIOS PROFESIONALES EN EL MARCO DEL PROYECTO “FORTALECIMIENTO DE LA RED DE ACTORES CULTURALES COMUNITARIOS EN EL DEPARTAMENTO DEL CAUCA” EN LOS COMPONENTES DE TURISMO CULTURAL Y ARTESANIA. </t>
  </si>
  <si>
    <t>PRESTAR SERVICIOS COMO TALLERISTA PARA EL COMPONENTE DE ARTESANÍAS EN MARCO DEL PROYECTO “FORTALECIMIENTO DE LA RED DE ACTORES CULTURALES COMUNITARIOS EN EL DEPARTAMENTO DEL CAUCA”.</t>
  </si>
  <si>
    <t>PRESTAR LOS SERVICIOS EN COMUNICACIONES PARA EL PROYECTO “FORTALECIMIENTO DE LA RED DE ACTORES CULTURALES COMUNITARIOS EN EL DEPARTAMENTO DEL CAUCA”</t>
  </si>
  <si>
    <t>PRESTAR LOS SERVICIOS EN PROMOCIÓN Y MERCADEO PARA EL PROYECTO “FORTALECIMIENTO DE LA RED DE ACTORES CULTURALES COMUNITARIOS EN EL DEPARTAMENTO DEL CAUCA”</t>
  </si>
  <si>
    <t>PRESTAR SERVICIOS COMO TALLERISTA PARA EL COMPONENTE DE AUDIOVISUALES EN MARCO DEL PROYECTO “FORTALECIMIENTO DE LA RED DE ACTORES CULTURALES COMUNITARIOS EN EL DEPARTAMENTO DEL CAUCA”.</t>
  </si>
  <si>
    <t>PRESTAR SERVICIOS COMO TALLERISTA PARA EL COMPONENTE DE REDES EN MARCO DEL PROYECTO “FORTALECIMIENTO DE LA RED DE ACTORES CULTURALES COMUNITARIOS EN EL DEPARTAMENTO DEL CAUCA”.</t>
  </si>
  <si>
    <t>PRESTAR SERVICIOS COMO TALLERISTA PARA EL COMPONENTE DE COCINA TRADICIONAL EN MARCO DEL PROYECTO “FORTALECIMIENTO DE LA RED DE ACTORES CULTURALES COMUNITARIOS EN EL DEPARTAMENTO DEL CAUCA”.</t>
  </si>
  <si>
    <t>PRESTAR SERVICIOS COMO TALLERISTA  DE EMPRENDIMIENTO CULTURAL PARA LOS COMPONENTES DE COCINA TRDICIONAL, DANZA Y ARTESANÍAS  EN MARCO DEL PROYECTO “FORTALECIMIENTO DE LA RED DE ACTORES CULTURALES COMUNITARIOS EN EL DEPARTAMENTO DEL CAUCA”.</t>
  </si>
  <si>
    <t>PRESTAR SERVICIOS COMO TALLERISTA PARA EL COMPONENTE DE MUSICA EN MARCO DEL PROYECTO “FORTALECIMIENTO DE LA RED DE ACTORES CULTURALES COMUNITARIOS EN EL DEPARTAMENTO DEL CAUCA”.</t>
  </si>
  <si>
    <t>PRESTAR SERVICIOS DE APOYO COMO TALLERISTA PARA EL COMPONENTE DE AUDIOVISUALES EN MARCO DEL PROYECTO “FORTALECIMIENTO DE LA RED DE ACTORES CULTURALES COMUNITARIOS EN EL DEPARTAMENTO DEL CAUCA”.</t>
  </si>
  <si>
    <t>PRESTAR SERVICIOS COMO TALLERISTA  DE EMPRENDIMIENTO CULTURAL PARA LOS COMPONENTES DE COCINA TRADICIONAL, DANZA Y ARTESANÍAS  EN MARCO DEL PROYECTO “FORTALECIMIENTO DE LA RED DE ACTORES CULTURALES COMUNITARIOS EN EL DEPARTAMENTO DEL CAUCA”.</t>
  </si>
  <si>
    <t>PRESTAR SERVICIOS COMO TALLERISTA EN EL COMPONENTE DE ARTESANIAS EN EL MARCO DEL PROYECTO "FORTALECIMIENTO DE LA RED DE ACTORES CULTURALES COMUNITARIOS EN EL DEPARTAMENTO DEL CAUCA</t>
  </si>
  <si>
    <t>PROYECTO PARA PRESENTAR A OCAD PACIFICO</t>
  </si>
  <si>
    <t>INFRAESTRUCTURA EDUCATIVA - JUAN CARLOS FOLLECO</t>
  </si>
  <si>
    <t>PROYECTO VIABILIZADO</t>
  </si>
  <si>
    <t>INFRAESTRUCTURA EDUCATIVA</t>
  </si>
  <si>
    <t>PROYECTO EN REVISION</t>
  </si>
  <si>
    <t>PROYECTO POR ELABORAR</t>
  </si>
  <si>
    <t>SE REQUIERE PROYECTO</t>
  </si>
  <si>
    <t>EN AJUSTE EL PROYECTO</t>
  </si>
  <si>
    <t>PROYECTO EN ELABORACION POR CONSULTORIA</t>
  </si>
  <si>
    <t>PROEYCTO POR ELABORAR</t>
  </si>
  <si>
    <t>TRAMITE DE ELABORACION DE PROYECTO</t>
  </si>
  <si>
    <t>PROYECTO PARA AJUSATR Y PRESENTAR A SGR</t>
  </si>
  <si>
    <t>PRESTAR LOS SERVICIOS TÉCNICOS DE APOYO PARA LA ACTUALIZACIÓN DEL DIAGNOSTICO DE LA INFRAESTRUCTURA EDUCATIVA IMPLEMENTANDO LA METODOLÓGIA CIER (CENSO DE INFRAESTRUCTURA EDUCATIVA REGIONAL)”</t>
  </si>
  <si>
    <t>SE CONTRATO POR SEIS MESES</t>
  </si>
  <si>
    <t>PRESTAR LOS SERVICIOS PROFESIONALES COMO ARQUITECTO EN LAS ACTIVIDADES DE APOYO DEL ÁREA DE INFRAESTRUCTURA EDUCATIVA DE LA SECRETARÍA DE EDUCACIÓN Y CULTURA DEL DEPARTAMENTO DEL CAUCA</t>
  </si>
  <si>
    <t>PRESTAR  SERVICIOS PROFESIONALES COMO INGENIERO CIVIL, APOYANDO A LA OFICINA DE INFRAESTRUCTURA EDUCATIVA DE LA SECRETARÍA DE EDUCACIÓN Y CULTURA DEL DEPARTAMENTO DEL CAUCA</t>
  </si>
  <si>
    <t>SECONTRATO POR SEIS MESES</t>
  </si>
  <si>
    <t>PRESTAR LOS SERVICIOS PROFESIONALES ESPECIALIZADOS EN INGENIERÍA CIVIL EN EL ÁREA ESTRUCTURAL COMO APOYO A LA SECRETARIA DE EDUCACIÓN Y CULTURA EN LA GESTIÓN INTEGRAL DE INFRAESTRUCTURA EDUCATIVA DEL DEPARTAMENTO DEL CAUCA</t>
  </si>
  <si>
    <t> PRESTAR LOS SERVICIOS DE APOYO A LA GESTIÓN EN LA OFICINA DE INFRAESTRUCTURA EDUCATIVA DE LA SECRETARIA DE EDUCACIÓN Y CULTURA DEL DEPARTAMENTO DEL CAUCA.</t>
  </si>
  <si>
    <t>PROYECTO APROBADO EN OCAD PACIFICO</t>
  </si>
  <si>
    <t>PROYECTO PARA AJUSTAR Y PRESENTAR AL OCAD PACIFICO</t>
  </si>
  <si>
    <t xml:space="preserve"> RECURSOS PROPIOS </t>
  </si>
  <si>
    <t>PROYECTO PARA SER VIABILIZADO</t>
  </si>
  <si>
    <t xml:space="preserve">SE CONTRATO CONSULTORIA PARA ELABORAR PROYECTO </t>
  </si>
  <si>
    <t xml:space="preserve"> SGR </t>
  </si>
  <si>
    <t xml:space="preserve"> CONSTRUCCIÓN O MEJORAMIENTO DE LA INFRAESTRUCTURA ESCOLAR EN LAS SEDES EDUCATIVAS DE LA  INSTITUCIÓN EDUCATIVA AGROPECUARIA ISRAEL MARÍA NARVAEZ , MUNICIPIO DE MERCEDRES, DE ACUERDO A SENTENCIA 141DEL 5 DE AGOSTO DE 2015.</t>
  </si>
  <si>
    <t>44121600                         44122000</t>
  </si>
  <si>
    <t>44121600                        44122000</t>
  </si>
  <si>
    <t>53101600                             53111600</t>
  </si>
  <si>
    <t>47131600                 50201700                50161500</t>
  </si>
  <si>
    <t>53101600                53111600</t>
  </si>
  <si>
    <t xml:space="preserve">Contratar la prestacion de servicios profesionales  de ingeniero Forestal </t>
  </si>
  <si>
    <t xml:space="preserve">Enero </t>
  </si>
  <si>
    <t xml:space="preserve">Recursos Propios </t>
  </si>
  <si>
    <t>Elizabeth Yangana - Profesional Universitario</t>
  </si>
  <si>
    <t>Contratar la prestacion de servicios profesionales de Administrador de Empresas</t>
  </si>
  <si>
    <t>21102300
44121700
90101801</t>
  </si>
  <si>
    <t>Equipo y material para invernadero
Papelería y suministros de oficina
Comidas para llevar preparadas</t>
  </si>
  <si>
    <t xml:space="preserve">Febrero </t>
  </si>
  <si>
    <t>Prestación de servicios profesionales como ingeniero de minas especializado para apoyar el desarrollo de las catividades establecidas y aprobadas, en el marco del proyecto denominado " Asistencia técnica a la minería artesanal y de  pequeña escala para la implementación de procesos de formalización y mejoramiento de la productividad en el Departamento del Cauca"</t>
  </si>
  <si>
    <t>enero</t>
  </si>
  <si>
    <t>Contratación directa</t>
  </si>
  <si>
    <t>Juan Carlos Maya Feijoo - Secretario de Despacho
Victor Manuel Meza - Coordinador Minería sustentable</t>
  </si>
  <si>
    <t>Prestación de servicios profesionales como ingeniero de minas  para apoyar el desarrollo de las catividades establecidas y aprobadas, en el marco del proyecto denominado " Asistencia técnica a la minería artesanal y de  pequeña escala para la implementación de procesos de formalización y mejoramiento de la productividad en el Departamento del Cauca"</t>
  </si>
  <si>
    <t>Prestación de servicios profesionales como ingeniero Industrial para apoyar el desarrollo de las catividades establecidas y aprobadas, en el marco del proyecto denominado " Asistencia técnica a la minería artesanal y de  pequeña escala para la implementación de procesos de formalización y mejoramiento de la productividad en el Departamento del Cauca"</t>
  </si>
  <si>
    <t>Prestar los servicios profesionales en Finanzas y Negocios Internacionales para apoyar el desarrollo de las actividades establecidas y aprobadas, en el marco del proyecto: “FORTALECIMIENTO DE LOS PROCESOS INSTITUCIONALES EN EMPRENDIMIENTO, DESARROLLO EMPRESARIAL Y COMPETITIVIDAD EN EL DEPARTAMENTO DEL CAUCA”.</t>
  </si>
  <si>
    <t>Magda Patricia Sotelo Pino - Profesional Universitario</t>
  </si>
  <si>
    <t>Prestar los servicios profesionales en Finanzas y Negocios Internacionales especializado en finanzas para apoyar el desarrollo de las actividades establecidas y aprobadas, en el marco del proyecto: “FORTALECIMIENTO DE LOS PROCESOS INSTITUCIONALES EN EMPRENDIMIENTO, DESARROLLO EMPRESARIAL Y COMPETITIVIDAD EN EL DEPARTAMENTO DEL CAUCA”.</t>
  </si>
  <si>
    <t>Prestar los servicios profesionales como Ingeniero de sistemas para apoyar el desarrollo de las actividades establecidas y aprobadas, en el marco del proyecto: “FORTALECIMIENTO DE LOS PROCESOS INSTITUCIONALES EN EMPRENDIMIENTO, DESARROLLO EMPRESARIAL Y COMPETITIVIDAD EN EL DEPARTAMENTO DEL CAUCA”.</t>
  </si>
  <si>
    <t>Prestar los servicios profesionales como ADIMINISTRADOR DE EMPRESAS para apoyar el desarrollo de las actividades establecidas y aprobadas, en el marco del proyecto denominado: “FORTALECIMIENTO DE LOS PROCESOS INSTITUCIONALES EN EMPRENDIMIENTO, DESARROLLO EMPRESARIAL Y COMPETITIVIDAD EN EL DEPARTAMENTO DEL CAUCA.”</t>
  </si>
  <si>
    <t>Prestar servicios profesionales como administradora de empresas para apoyar el desarrollo de las activiaddes establecidas y aprobadas en el marco del proyecto "APOYO DE LA SUPERVISIÓN DE LOS PROYECTOS DE COMPETITIVIDAD APROBADOS EN EL SISTEMA GENERAL DE REGALÍAS SGR"</t>
  </si>
  <si>
    <t>Si</t>
  </si>
  <si>
    <t>-</t>
  </si>
  <si>
    <t>80111623
90101603</t>
  </si>
  <si>
    <t>Contratar el apoyo logístico para la “REALIZACIÓN DE 4 EVENTOS EN COMPETITIVIDAD: 2 encuentros para el fomento y apoyo a los emprendimientos empresariales  y 2 escenarios de promoción a la inversión” en el marco del proyecto denominado “FORTALECIMIENTO DE LOS PROCESOS INSTITUCIONALES EN EMPRENDIMIENTO, DESARROLLO EMPRESARIAL Y COMPETITIVIDAD EN EL DEPARTAMENTO DEL CAUCA”.</t>
  </si>
  <si>
    <t>Marzo</t>
  </si>
  <si>
    <t>Operativizar y actualizar la Plataforma Invest in Cauca para mantener su funcionalidad mediante el soporte, mantenimiento, diseño y creación de nuevos contenidos, en el marco del proyecto denominado “FORTALECIMIENTO DE LOS PROCESOS INSTITUCIONALES EN EMPRENDIMIENTO, DESARROLLO EMPRESARIAL Y COMPETITIVIDAD EN EL DEPARTAMENTO DEL CAUCA”.</t>
  </si>
  <si>
    <t>Prestación de servicios profesionales como administrador de empresas para apoyar la supervisión a la ejecución del proyecto "Desarrollo de un entorno tecnológico TERMACOLORES en el Resguardo Indígena de Puracé para la investigación e innovación en el uso de aguas termales, aguas minerales y aprovechamiento del azufre natural orientados a potenciar el turismo y el bienestar del Departamento del Cauca"</t>
  </si>
  <si>
    <t>Jaime Augusto Burbano Castillo - Profesional Universitario</t>
  </si>
  <si>
    <t>PRESTAR LOS SERVICIOS PROFESIONALES COMO ADMINISTRADORA DE EMPRESAS AGROPECUARIASPARA APOYAR LA SUPERVISION DE LAS ACTIVIDADES DEL PROYECTO "DESARROLLO DE UN ENTORNO TECNOLOGICO TERMACOLORES EN EL RESGUARDO INDIGENA DE PURACE PARA LA INVESTIGACION E INNOVACION EN EL USO DE AGUAS TERMALES, AGUAS MINERALES Y APROVECHAMIENTO DEL AZUFRE NATURAL ORIENTADOS A POTENCIAR EL TURISMO Y EL BIENESTAR, DEPARTAMENTO DEL CAUCA..CONFORME A LAS ACTIVIDDES Y ESTABLECIDAS Y APROBADAS, EN EL MARCO DEL PROYECTO "IMPLEMENTACION DE MECANISMOS DE SEGUIMIENTO Y CONTROL A LOS PROYECTOS TURISTICOS FINANCIADOS CON RECURSOS DEL GOBIERNO NACIONAL PARA EL DEPARTAMENTO DEL CAUCA".</t>
  </si>
  <si>
    <t>$ 21.740..000</t>
  </si>
  <si>
    <t>PRESTAR LOS SERVICIOS PROFESIONALES COMO INGENIERO CIVIL PARA APOYAR LA SUPERVISION DE LAS ACTIVIDADES DE INFRAESTSRUCTURA Y OBRA FISICA DE LOS PROYECTOS "DESARROLLO DE UN ENTORNO TECNOLOGICO TERMACOLORES EN EL RESGUARDO INDIGENA DE PURACE PARA LA INVESTIGACION E INNOVACION EN EL USO DE AGUAS TERMALES, AGUAS MINERALES Y APROVECHAMIENTO DEL AZUFRE NATURAL ORIENTADOS A POTENCIAR EL TURISMO Y EL BIENESTAR, DEPARTAMENTO DEL CAUCA." Y "CONSTRUCCION DE UN  EMBARCADERO TURISTICO EN EL AREA DE LA SALVAJINA, MUNICIPIO DE MORALES CAUCA-VEREDA SAN MARTIN  -FSE 1".CONFORME A LAS ACTIVIDDES Y ESTABLECIDAS Y APROBADAS, EN EL MARCO DEL PROYECTO "IMPLEMENTACION DE MECANISMOS DE SEGUIMIENTO Y CONTROL A LOS PROYECTOS TURISTICOS FINANCIADOS CON RECURSOS DEL GOBIERNO NACIONAL PARA EL DEPARTAMENTO DEL CAUCA".</t>
  </si>
  <si>
    <t>contratación directa</t>
  </si>
  <si>
    <t>$ 22.240..000</t>
  </si>
  <si>
    <t>PRESTAR LOS SERVICIOS COMO PROFESIONAL EN  TURISMO PARA APOYAR LA SUPERVISION A LA EJECUCION DE LAS ACTIVIDADES EN LOS MUNICIPIOS DE SUCRE, BOLIVAR,MORALES Y SUAREZ CONFORME A LAS ACTIVIDADES ESTABLECIDAS Y APROBADAS, EN EL MARCO DEL PROYECTO "DESARROLLO DEL SECTOR TURISMO EN LOS MUNICIPIOS DE GUAPI, TIMBIQUI, PIAMONTE, ARGELIA,PATIA, MERCADERES, BALBOA, SUCRE, BOLIVAR, SAN SEBASTIAN, SOTARA, TIMBIO, EL TAMBO, TOTORO, CAJIBIO, SILVIA, PIENDAMO, MORALES Y SUAREZ, DEPARTAMENTO DEL CAUCA.</t>
  </si>
  <si>
    <t>no</t>
  </si>
  <si>
    <t>PRESTAR LOS SERVICIOS COMO PROFESIONAL EN FINANZAS Y NEGOCIOS INTERNACIONALES PARA APOYAR LA SUPERVISION A LA EJECUCION DE LAS ACTIVIDADES EN LOS MUNICIPIOS DE EL TAMBO, PIENDAMO,CAJIBIO Y SILVIA  CONFORME A LAS ACTIVIDADES ESTABLECIDAS Y APROBADAS, EN EL MARCO DEL PROYECTO "DESARROLLO DEL SECTOR TURISMO EN LOS MUNICIPIOS DE GUAPI, TIMBIQUI, PIAMONTE, ARGELIA,PATIA, MERCADERES, BALBOA, SUCRE, BOLIVAR, SAN SEBASTIAN, SOTARA, TIMBIO, EL TAMBO, TOTORO, CAJIBIO, SILVIA, PIENDAMO, MORALES Y SUAREZ, DEPARTAMENTO DEL CAUCA.</t>
  </si>
  <si>
    <t>PRESTAR LOS SERVICIOS COMO PROFESIONAL EN  TURISMO PARA APOYAR LA SUPERVISION A LA EJECUCION DE LAS ACTIVIDADES EN LOS MUNICIPIOS DE GUAPI, TIMBIQUI Y PIAMONTE  CONFORME A LAS ACTIVIDADES ESTABLECIDAS Y APROBADAS, EN EL MARCO DEL PROYECTO "DESARROLLO DEL SECTOR TURISMO EN LOS MUNICIPIOS DE GUAPI, TIMBIQUI, PIAMONTE, ARGELIA,PATIA, MERCADERES, BALBOA, SUCRE, BOLIVAR, SAN SEBASTIAN, SOTARA, TIMBIO, EL TAMBO, TOTORO, CAJIBIO, SILVIA, PIENDAMO, MORALES Y SUAREZ, DEPARTAMENTO DEL CAUCA.</t>
  </si>
  <si>
    <t>Consultoria para la ejecución de las actividades establecidas y aprobadas en el marco del Proyecto "DESARROLLO DEL SECTOR TURISMO EN LOS MUNICIPIOS DE GUAPI, TIMBIQUÍ, PIAMONTE, ARGELIA, PATÍA,  MERCADERES, BALBOA, SUCRE, BOLÍVAR, SAN SEBASTIÁN,  SOTARÁ, TIMBÍO, EL TAMBO, TOTORÓ, CAJIBÍO, SILVIA, PIENDAMÓ, MORALES Y SUÁREZ, DEPARTAMENTO DEL CAUCA" para los Municipios de Suárez, El Tambo y Piamonte.</t>
  </si>
  <si>
    <t>Consultoria para la ejecución de las actividades establecidas y aprobadas en el marco del Proyecto "DESARROLLO DEL SECTOR TURISMO EN LOS MUNICIPIOS DE GUAPI, TIMBIQUÍ, PIAMONTE, ARGELIA, PATÍA,  MERCADERES, BALBOA, SUCRE, BOLÍVAR, SAN SEBASTIÁN,  SOTARÁ, TIMBÍO, EL TAMBO, TOTORÓ, CAJIBÍO, SILVIA, PIENDAMÓ, MORALES Y SUÁREZ, DEPARTAMENTO DEL CAUCA" para los Municipios de Guapi, Timbiquí, El Tambo, Sucre, Bolivar, Cajibío Silvia, Piendamó Morales y Suárez.</t>
  </si>
  <si>
    <t>Abril</t>
  </si>
  <si>
    <t>Concurso de Meritos</t>
  </si>
  <si>
    <t>Prestar los servicios de apoyo a la gestión conforme a lo establecido y aprobado en el marco del proyecto "Fortalecimiento para la promoción y desarrollo regional en el Departamento del Cauca"</t>
  </si>
  <si>
    <t>Contratacion directa</t>
  </si>
  <si>
    <t>Laura Cristina Burbano - Técnico Administrativo</t>
  </si>
  <si>
    <t>Prestar los servios profesion ales como sociologo para desarrollar las actividades de apoyo en la elaboración de un balance del estado de desarrollo en el Departamento del Cauca, considerando los elementos técnicos, economicos, fianacieros, juridicos, ambientales y sociales, de las soluciones y estrategias y/o implementadas con base en lo anterior apoyar la propuesta para el desarrollo ecnomico y competitivo del Departamento.</t>
  </si>
  <si>
    <t>Prestar los servicios prefesionales como administradora de empresas para apoyar la coordinación y ejecución del proyecto "Fortalecimiento para la promoción y desarrollo regional en el Departamento del Cauca"</t>
  </si>
  <si>
    <t xml:space="preserve">CONTRATO DE PRESTACIÓN DE SERVICIOS PROFESIONALES- PROFESIONAL EN INGENIERIA AGROINDUSTRIAL - APOYO A LA SUPERVISIÓN DEL PROYECTO MODELO DE NEGOCIO-SECRETARIA DE DESARROLLO ECONÓMICO </t>
  </si>
  <si>
    <t>2 de Enero de 2018</t>
  </si>
  <si>
    <t>Hasta el 30 junio 2018</t>
  </si>
  <si>
    <t xml:space="preserve">Regalias </t>
  </si>
  <si>
    <t xml:space="preserve">Por Presentar </t>
  </si>
  <si>
    <t>Laura Cristina Burbano - Técnico Administrativo
Juan Carlos Sendoya - Director del proyecto</t>
  </si>
  <si>
    <t>CONTRATO DE PRESTACIÓN DE SERVICIOS PROFESIONALES - PROFESIONAL EN ADMINISTRACION DE EMPRESAS, ESPECIALISTA PARA LIDERAR EL COMPONENTE COMERCIAL DEL PROYECTO MODELO DE NEGOCIO-SECRETARIA DE DESARROLLO ECONÓMICO</t>
  </si>
  <si>
    <t xml:space="preserve">CONTRATO DE PRESTACIÓN DE SERVICIOS PROFESIONALES-PROFESIONAL EN ADMINISTRACIÒN DE EMPRESAS AGROPECUARIAS - COORDINACIÓN DEL
PROYECTO MODELO DE NEGOCIO-SECRETARIA DE DESARROLLO ECONÓMICO </t>
  </si>
  <si>
    <t xml:space="preserve">CONTRATO DE PRESTACIÓN DE SERVICIOS PROFESIONALES - COMUNICACIONES DEL
PROYECTO MODELO DE NEGOCIO-SECRETARIA DE DESARROLLO ECONÓMICO </t>
  </si>
  <si>
    <t xml:space="preserve">CONTRATO DE PRESTACIÓN DE SERVICIOS PROFESIONALES - INVESTIGADOR PRINCIPAL 
PROYECTO MODELO DE NEGOCIO-SECRETARIA DE DESARROLLO ECONÓMICO </t>
  </si>
  <si>
    <t xml:space="preserve">CONTRATO DE PRESTACIÓN DE SERVICIOS PROFESIONALES - PROFESIONAL EN ADMINISTRADORA DE  EMPRESAS PARA LIDERAR COMPONENTE DE INNOVACIÓN ORGANIZATIVA DEL PROYECTO MODELO DE NEGOCIO-SECRETARIA DE DESARROLLO ECONÓMICO </t>
  </si>
  <si>
    <t xml:space="preserve">CONTRATO DE PRESTACIÓN DE SERVICIOS PROFESIONALES - PROFESIONAL EN ADMINISTRACIÓN, ESPECIALISTA PARA APOYAR COMPONENTE ORGANIZATIVO Y ADMINISTRATIVO DEL PROYECTO MODELO DE NEGOCIO-SECRETARIA DE DESARROLLO ECONÓMICO </t>
  </si>
  <si>
    <t xml:space="preserve">CONTRATO DE PRESTACIÓN DE SERVICIOS PROFESIONALES -PROFESIONAL EN ADMINISTRACIÓN PARA LIDERAR EL COMPOENNTE DE INNOVACIÓN ABIERTA DEL PROYECTO MODELO DE NEGOCIO-SECRETARIA DE DESARROLLO ECONÓMICO </t>
  </si>
  <si>
    <t xml:space="preserve">CONTRATO DE PRESTACIÓN DE SERVICIOS PROFESIONALES - PROFESIONAL EN DISEÑO GRAFICO, ESPECIALISTA PARA LIDERAR EL COMPONENTE DE DISEÑO DEL PROYECTO MODELO DE NEGOCIO-SECRETARIA DE DESARROLLO ECONÓMICO </t>
  </si>
  <si>
    <t xml:space="preserve">CONTRATO DE PRESTACIÓN DE SERVICIOS PROFESIONALES - ADMINISTRADOR DE EMPRESAS, ESPECIALISTA, PARA LIDERAR EL COMPONENTE FINANCIERO DEL PROYECTO MODELO DE NEGOCIO-SECRETARIA DE DESARROLLO ECONÓMICO </t>
  </si>
  <si>
    <t xml:space="preserve">CONTRATO DE PRESTACIÓN DE SERVICIOS PROFESIONALES - PROFESIONAL EN ADMINISTRACIÓN PARA LIDERAR EL COMPONENTE DE ASOCIATIVIDAD DEL PROYECTO MODELO DE NEGOCIO-SECRETARIA DE DESARROLLO ECONÓMICO </t>
  </si>
  <si>
    <t>CONTRATO DE PRESTACIÓN DE SERVICIOS PROFESIONALES - PROFESIONAL EN INGENIERIA AGROINDUSTRIAL PARA APOYAR LAS ACTIVIDADES DE TRANSFERENCIA TECNOLÓGICA DEL PROYECTO MODELO DE NEGOCIO-SECRETARIA DE DESARROLLO ECONÓMICO</t>
  </si>
  <si>
    <t xml:space="preserve">CONTRATO PRESTACIÓN DE SERVICIOS PROFESIONALES - PROFESIONAL PARA LIDERAR EL COMPONENTE DE GESTIÓN TECONOLÓGICA DEL PROYECTO MODELO DE NEGOCIO-SECRETARIA DE DESARROLLO ECONÓMICO </t>
  </si>
  <si>
    <t>CONSULTORIA EXPERTA PROYECTO MODELO DE NEGOCIO-SECRETARIA DE DESARROLLO ECONÓMICO</t>
  </si>
  <si>
    <t>15 de Enero de 2018</t>
  </si>
  <si>
    <t>hasta el 30 abril 2018</t>
  </si>
  <si>
    <t>43211500 
43212100 
43231500</t>
  </si>
  <si>
    <t>ADQUISICION DE EQUIPOS DE COMPUTO, LICENCIAS, IMPRESORAS, FOTOCOPIADORAS, SCANER Y VIDEO BEAN REQUERIDOS POR EL PROYECTO MODELOS DE NEGOCIO.</t>
  </si>
  <si>
    <t>hasta 30 febrero de 2018</t>
  </si>
  <si>
    <t>CONTRATOS PRESTACIÓN DE SERVICIOS PROFESIONALES PARA REALIZAR EL ESTUDIO DE FACTIBILIDAD DEL PAQUETE TECNOLOGICO</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</si>
</sst>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 #,##0_);_(&quot;$&quot;\ * \(#,##0\);_(&quot;$&quot;\ * &quot;-&quot;??_);_(@_)"/>
    <numFmt numFmtId="181" formatCode="mmm\-yyyy"/>
    <numFmt numFmtId="182" formatCode="&quot;$&quot;\ #,##0.00"/>
    <numFmt numFmtId="183" formatCode="&quot;$&quot;\ #,##0"/>
    <numFmt numFmtId="184" formatCode="&quot;$&quot;#,##0.00"/>
    <numFmt numFmtId="185" formatCode="0.0"/>
    <numFmt numFmtId="186" formatCode="_(&quot;$&quot;\ * #,##0.0_);_(&quot;$&quot;\ * \(#,##0.0\);_(&quot;$&quot;\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 #,##0_);_(* \(#,##0\);_(* &quot;-&quot;??_);_(@_)"/>
    <numFmt numFmtId="192" formatCode="&quot;$&quot;\ #,##0.0"/>
    <numFmt numFmtId="193" formatCode="[$-240A]dddd\,\ dd&quot; de &quot;mmmm&quot; de &quot;yyyy"/>
    <numFmt numFmtId="194" formatCode="[$-240A]hh:mm:ss\ AM/PM"/>
    <numFmt numFmtId="195" formatCode="[$$-240A]\ #,##0"/>
    <numFmt numFmtId="196" formatCode="#,##0.00;[Red]#,##0.00"/>
    <numFmt numFmtId="197" formatCode="dd/mm/yyyy;@"/>
    <numFmt numFmtId="198" formatCode="[$$-240A]#,##0"/>
    <numFmt numFmtId="199" formatCode="[$-C0A]dddd\,\ dd&quot; de &quot;mmmm&quot; de &quot;yyyy"/>
    <numFmt numFmtId="200" formatCode="#,##0.00\ &quot;€&quot;"/>
    <numFmt numFmtId="201" formatCode="mmm\-d"/>
    <numFmt numFmtId="202" formatCode="[$$-240A]\ #,##0.0"/>
    <numFmt numFmtId="203" formatCode="[$$-240A]\ #,##0.00"/>
    <numFmt numFmtId="204" formatCode="&quot;$&quot;\ #,##0;[Red]\-&quot;$&quot;\ #,##0"/>
  </numFmts>
  <fonts count="52">
    <font>
      <sz val="11"/>
      <color theme="1"/>
      <name val="Calibri"/>
      <family val="2"/>
    </font>
    <font>
      <sz val="11"/>
      <color indexed="8"/>
      <name val="Calibri"/>
      <family val="2"/>
    </font>
    <font>
      <sz val="10"/>
      <name val="Arial"/>
      <family val="2"/>
    </font>
    <font>
      <b/>
      <sz val="9"/>
      <name val="Tahoma"/>
      <family val="0"/>
    </font>
    <font>
      <sz val="9"/>
      <name val="Tahoma"/>
      <family val="0"/>
    </font>
    <font>
      <sz val="9"/>
      <name val="Cambria"/>
      <family val="1"/>
    </font>
    <font>
      <b/>
      <sz val="11"/>
      <color indexed="8"/>
      <name val="Calibri"/>
      <family val="2"/>
    </font>
    <font>
      <sz val="10"/>
      <name val="Calibri"/>
      <family val="2"/>
    </font>
    <font>
      <sz val="10"/>
      <color indexed="8"/>
      <name val="Calibri"/>
      <family val="2"/>
    </font>
    <font>
      <b/>
      <sz val="10"/>
      <name val="Calibri"/>
      <family val="2"/>
    </font>
    <font>
      <b/>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Calibri"/>
      <family val="2"/>
    </font>
    <font>
      <sz val="10"/>
      <color theme="1"/>
      <name val="Calibri"/>
      <family val="2"/>
    </font>
    <font>
      <b/>
      <sz val="10"/>
      <color theme="1"/>
      <name val="Calibri"/>
      <family val="2"/>
    </font>
    <font>
      <sz val="11"/>
      <color rgb="FF00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style="medium"/>
      <top style="medium"/>
      <bottom style="mediu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right style="thin">
        <color rgb="FF000000"/>
      </right>
      <top/>
      <bottom style="thin">
        <color rgb="FF000000"/>
      </bottom>
    </border>
    <border>
      <left/>
      <right style="thin">
        <color rgb="FF000000"/>
      </right>
      <top/>
      <bottom style="medium">
        <color rgb="FF000000"/>
      </bottom>
    </border>
    <border>
      <left style="thin">
        <color rgb="FF000000"/>
      </left>
      <right style="thin">
        <color rgb="FF000000"/>
      </right>
      <top/>
      <bottom style="thin">
        <color rgb="FF000000"/>
      </bottom>
    </border>
    <border>
      <left style="medium"/>
      <right style="medium"/>
      <top style="medium"/>
      <bottom style="mediu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right style="medium"/>
      <top style="thin"/>
      <bottom style="medium"/>
    </border>
    <border>
      <left style="thin"/>
      <right style="medium"/>
      <top style="thin"/>
      <bottom>
        <color indexed="63"/>
      </bottom>
    </border>
    <border>
      <left style="thin"/>
      <right style="medium"/>
      <top>
        <color indexed="63"/>
      </top>
      <bottom style="thin"/>
    </border>
    <border>
      <left style="medium"/>
      <right>
        <color indexed="63"/>
      </right>
      <top style="thin"/>
      <bottom style="thin"/>
    </border>
    <border>
      <left style="thin"/>
      <right style="thin"/>
      <top style="thin"/>
      <bottom/>
    </border>
    <border>
      <left style="thin"/>
      <right/>
      <top style="thin"/>
      <bottom style="thin"/>
    </border>
    <border>
      <left style="medium"/>
      <right style="thin"/>
      <top/>
      <bottom style="thin"/>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284">
    <xf numFmtId="0" fontId="0" fillId="0" borderId="0" xfId="0" applyFont="1" applyAlignment="1">
      <alignment/>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Border="1" applyAlignment="1" quotePrefix="1">
      <alignment horizontal="left" vertical="center" wrapText="1"/>
    </xf>
    <xf numFmtId="0" fontId="37" fillId="0" borderId="11" xfId="46" applyFont="1" applyBorder="1" applyAlignment="1" quotePrefix="1">
      <alignment horizontal="left" vertical="center" wrapText="1"/>
    </xf>
    <xf numFmtId="0" fontId="46" fillId="0" borderId="11" xfId="0" applyFont="1" applyBorder="1" applyAlignment="1">
      <alignment horizontal="left" vertical="center" wrapText="1"/>
    </xf>
    <xf numFmtId="0" fontId="0" fillId="0" borderId="0" xfId="0" applyFont="1" applyAlignment="1">
      <alignment horizontal="left" wrapText="1"/>
    </xf>
    <xf numFmtId="0" fontId="46" fillId="0" borderId="0" xfId="0" applyFont="1" applyAlignment="1">
      <alignment horizontal="center"/>
    </xf>
    <xf numFmtId="0" fontId="46" fillId="0" borderId="0" xfId="0" applyFont="1" applyAlignment="1">
      <alignment horizontal="left"/>
    </xf>
    <xf numFmtId="0" fontId="29" fillId="23" borderId="12" xfId="39" applyFont="1" applyBorder="1" applyAlignment="1">
      <alignment horizontal="left" wrapText="1"/>
    </xf>
    <xf numFmtId="0" fontId="0" fillId="0" borderId="0" xfId="0" applyFont="1" applyAlignment="1">
      <alignment wrapText="1"/>
    </xf>
    <xf numFmtId="0" fontId="0" fillId="0" borderId="13" xfId="0" applyFont="1" applyBorder="1" applyAlignment="1">
      <alignment horizontal="left" wrapText="1"/>
    </xf>
    <xf numFmtId="0" fontId="0" fillId="0" borderId="14" xfId="0" applyFont="1" applyBorder="1" applyAlignment="1">
      <alignment horizontal="left" wrapText="1"/>
    </xf>
    <xf numFmtId="0" fontId="0" fillId="0" borderId="0" xfId="0" applyFont="1" applyFill="1" applyAlignment="1">
      <alignment wrapText="1"/>
    </xf>
    <xf numFmtId="0" fontId="0" fillId="0" borderId="15" xfId="0" applyFont="1" applyBorder="1" applyAlignment="1">
      <alignment horizontal="left" wrapText="1"/>
    </xf>
    <xf numFmtId="0" fontId="29" fillId="23" borderId="12" xfId="39" applyFont="1" applyBorder="1" applyAlignment="1">
      <alignment horizontal="center" wrapText="1"/>
    </xf>
    <xf numFmtId="0" fontId="29" fillId="23" borderId="12" xfId="39" applyFont="1" applyBorder="1" applyAlignment="1">
      <alignment wrapText="1"/>
    </xf>
    <xf numFmtId="0" fontId="0" fillId="0" borderId="0" xfId="0" applyFont="1" applyAlignment="1">
      <alignment horizontal="center" wrapText="1"/>
    </xf>
    <xf numFmtId="182" fontId="0" fillId="0" borderId="0" xfId="0" applyNumberFormat="1" applyFont="1" applyAlignment="1">
      <alignment wrapText="1"/>
    </xf>
    <xf numFmtId="182" fontId="0" fillId="0" borderId="0" xfId="0" applyNumberFormat="1" applyFont="1" applyFill="1" applyAlignment="1">
      <alignment wrapText="1"/>
    </xf>
    <xf numFmtId="182" fontId="29" fillId="23" borderId="12" xfId="39" applyNumberFormat="1" applyFont="1" applyBorder="1" applyAlignment="1">
      <alignment wrapText="1"/>
    </xf>
    <xf numFmtId="180" fontId="28" fillId="0" borderId="11" xfId="0" applyNumberFormat="1" applyFont="1" applyBorder="1" applyAlignment="1">
      <alignment horizontal="left" vertical="center" wrapText="1"/>
    </xf>
    <xf numFmtId="0" fontId="0" fillId="0" borderId="0" xfId="0" applyFont="1" applyBorder="1" applyAlignment="1">
      <alignment wrapText="1"/>
    </xf>
    <xf numFmtId="0" fontId="46" fillId="0" borderId="16" xfId="0" applyFont="1" applyBorder="1" applyAlignment="1">
      <alignment horizontal="left"/>
    </xf>
    <xf numFmtId="0" fontId="0" fillId="0" borderId="17" xfId="0" applyFont="1" applyBorder="1" applyAlignment="1">
      <alignment horizontal="left" wrapText="1"/>
    </xf>
    <xf numFmtId="0" fontId="0" fillId="0" borderId="14" xfId="0" applyFont="1" applyBorder="1" applyAlignment="1">
      <alignment horizontal="left" vertical="center" wrapText="1"/>
    </xf>
    <xf numFmtId="0" fontId="7" fillId="33" borderId="12"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2" xfId="0" applyFont="1" applyBorder="1" applyAlignment="1">
      <alignment horizontal="center" vertical="center" wrapText="1"/>
    </xf>
    <xf numFmtId="0" fontId="7" fillId="0" borderId="12"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4" borderId="12" xfId="0" applyFont="1" applyFill="1" applyBorder="1" applyAlignment="1">
      <alignment horizontal="left" vertical="center" wrapText="1"/>
    </xf>
    <xf numFmtId="0" fontId="47" fillId="34" borderId="12" xfId="0" applyFont="1" applyFill="1" applyBorder="1" applyAlignment="1">
      <alignment horizontal="center" vertical="center" wrapText="1"/>
    </xf>
    <xf numFmtId="0" fontId="48" fillId="34" borderId="11" xfId="0" applyFont="1" applyFill="1" applyBorder="1" applyAlignment="1">
      <alignment horizontal="left" vertical="center" wrapText="1"/>
    </xf>
    <xf numFmtId="0" fontId="7" fillId="0" borderId="11" xfId="0" applyFont="1" applyBorder="1" applyAlignment="1">
      <alignment horizontal="left" vertical="center" wrapText="1"/>
    </xf>
    <xf numFmtId="181" fontId="48" fillId="0" borderId="12" xfId="0" applyNumberFormat="1"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48" fillId="34" borderId="14" xfId="0" applyFont="1" applyFill="1" applyBorder="1" applyAlignment="1">
      <alignment horizontal="center" vertical="center" wrapText="1"/>
    </xf>
    <xf numFmtId="14" fontId="7" fillId="0" borderId="12" xfId="0" applyNumberFormat="1" applyFont="1" applyBorder="1" applyAlignment="1">
      <alignment horizontal="left" vertical="center" wrapText="1"/>
    </xf>
    <xf numFmtId="0" fontId="9" fillId="33" borderId="12" xfId="0" applyFont="1" applyFill="1" applyBorder="1" applyAlignment="1">
      <alignment horizontal="left" vertical="center" wrapText="1"/>
    </xf>
    <xf numFmtId="0" fontId="7" fillId="33" borderId="14" xfId="0" applyFont="1" applyFill="1" applyBorder="1" applyAlignment="1">
      <alignment horizontal="center" vertical="center" wrapText="1"/>
    </xf>
    <xf numFmtId="14" fontId="7" fillId="0" borderId="12" xfId="0" applyNumberFormat="1" applyFont="1" applyFill="1" applyBorder="1" applyAlignment="1">
      <alignment horizontal="left" vertical="center" wrapText="1"/>
    </xf>
    <xf numFmtId="0" fontId="7" fillId="34" borderId="12" xfId="0" applyFont="1" applyFill="1" applyBorder="1" applyAlignment="1">
      <alignment horizontal="center" vertical="center" wrapText="1"/>
    </xf>
    <xf numFmtId="43" fontId="7" fillId="33" borderId="12" xfId="0" applyNumberFormat="1" applyFont="1" applyFill="1" applyBorder="1" applyAlignment="1">
      <alignment horizontal="right" vertical="center" wrapText="1"/>
    </xf>
    <xf numFmtId="43" fontId="7" fillId="0" borderId="12" xfId="0" applyNumberFormat="1" applyFont="1" applyBorder="1" applyAlignment="1">
      <alignment horizontal="right" vertical="center" wrapText="1"/>
    </xf>
    <xf numFmtId="43" fontId="7" fillId="0" borderId="12" xfId="0" applyNumberFormat="1" applyFont="1" applyFill="1" applyBorder="1" applyAlignment="1">
      <alignment horizontal="right" vertical="center" wrapText="1"/>
    </xf>
    <xf numFmtId="43" fontId="7" fillId="33" borderId="12" xfId="52" applyNumberFormat="1" applyFont="1" applyFill="1" applyBorder="1" applyAlignment="1">
      <alignment horizontal="right" vertical="center" wrapText="1"/>
    </xf>
    <xf numFmtId="43" fontId="7" fillId="0" borderId="12" xfId="52" applyNumberFormat="1" applyFont="1" applyFill="1" applyBorder="1" applyAlignment="1">
      <alignment horizontal="right" vertical="center" wrapText="1"/>
    </xf>
    <xf numFmtId="43" fontId="48" fillId="0" borderId="12" xfId="0" applyNumberFormat="1" applyFont="1" applyBorder="1" applyAlignment="1">
      <alignment horizontal="right" vertical="center" wrapText="1"/>
    </xf>
    <xf numFmtId="43" fontId="48" fillId="0" borderId="12" xfId="52" applyNumberFormat="1" applyFont="1" applyFill="1" applyBorder="1" applyAlignment="1">
      <alignment horizontal="right" vertical="center" wrapText="1"/>
    </xf>
    <xf numFmtId="43" fontId="48" fillId="0" borderId="12" xfId="0" applyNumberFormat="1" applyFont="1" applyFill="1" applyBorder="1" applyAlignment="1">
      <alignment horizontal="right" vertical="center" wrapText="1"/>
    </xf>
    <xf numFmtId="43" fontId="48" fillId="0" borderId="12" xfId="52" applyNumberFormat="1" applyFont="1" applyBorder="1" applyAlignment="1">
      <alignment horizontal="right" vertical="center"/>
    </xf>
    <xf numFmtId="43" fontId="48" fillId="0" borderId="12" xfId="52" applyNumberFormat="1" applyFont="1" applyBorder="1" applyAlignment="1">
      <alignment horizontal="right" vertical="center" wrapText="1"/>
    </xf>
    <xf numFmtId="43" fontId="48" fillId="34" borderId="12" xfId="52" applyNumberFormat="1" applyFont="1" applyFill="1" applyBorder="1" applyAlignment="1">
      <alignment horizontal="right" vertical="center" wrapText="1"/>
    </xf>
    <xf numFmtId="43" fontId="48" fillId="34" borderId="12" xfId="52" applyNumberFormat="1" applyFont="1" applyFill="1" applyBorder="1" applyAlignment="1">
      <alignment horizontal="right" vertical="center"/>
    </xf>
    <xf numFmtId="43" fontId="48" fillId="34" borderId="12" xfId="54" applyNumberFormat="1" applyFont="1" applyFill="1" applyBorder="1" applyAlignment="1">
      <alignment horizontal="right" vertical="center"/>
    </xf>
    <xf numFmtId="43" fontId="47" fillId="34" borderId="12" xfId="54" applyNumberFormat="1" applyFont="1" applyFill="1" applyBorder="1" applyAlignment="1">
      <alignment horizontal="right" vertical="center" wrapText="1"/>
    </xf>
    <xf numFmtId="43" fontId="47" fillId="0" borderId="12" xfId="54" applyNumberFormat="1" applyFont="1" applyFill="1" applyBorder="1" applyAlignment="1">
      <alignment horizontal="right" vertical="center" wrapText="1"/>
    </xf>
    <xf numFmtId="43" fontId="48" fillId="0" borderId="12" xfId="52" applyNumberFormat="1" applyFont="1" applyFill="1" applyBorder="1" applyAlignment="1">
      <alignment horizontal="right" vertical="center"/>
    </xf>
    <xf numFmtId="43" fontId="7" fillId="0" borderId="12" xfId="51" applyNumberFormat="1" applyFont="1" applyFill="1" applyBorder="1" applyAlignment="1">
      <alignment horizontal="right" vertical="center"/>
    </xf>
    <xf numFmtId="43" fontId="7" fillId="0" borderId="12" xfId="52" applyNumberFormat="1" applyFont="1" applyFill="1" applyBorder="1" applyAlignment="1">
      <alignment horizontal="right" vertical="center"/>
    </xf>
    <xf numFmtId="43" fontId="48" fillId="0" borderId="12" xfId="53" applyNumberFormat="1" applyFont="1" applyBorder="1" applyAlignment="1">
      <alignment horizontal="right" vertical="center" wrapText="1"/>
    </xf>
    <xf numFmtId="43" fontId="48" fillId="0" borderId="12" xfId="53" applyNumberFormat="1" applyFont="1" applyFill="1" applyBorder="1" applyAlignment="1">
      <alignment horizontal="right" vertical="center" wrapText="1"/>
    </xf>
    <xf numFmtId="43" fontId="47" fillId="35" borderId="18" xfId="0" applyNumberFormat="1" applyFont="1" applyFill="1" applyBorder="1" applyAlignment="1">
      <alignment horizontal="right" wrapText="1"/>
    </xf>
    <xf numFmtId="43" fontId="47" fillId="35" borderId="18" xfId="0" applyNumberFormat="1" applyFont="1" applyFill="1" applyBorder="1" applyAlignment="1">
      <alignment horizontal="right"/>
    </xf>
    <xf numFmtId="43" fontId="47" fillId="35" borderId="18" xfId="0" applyNumberFormat="1" applyFont="1" applyFill="1" applyBorder="1" applyAlignment="1">
      <alignment horizontal="right" vertical="center" wrapText="1"/>
    </xf>
    <xf numFmtId="43" fontId="47" fillId="35" borderId="19" xfId="0" applyNumberFormat="1" applyFont="1" applyFill="1" applyBorder="1" applyAlignment="1">
      <alignment horizontal="right" vertical="center"/>
    </xf>
    <xf numFmtId="43" fontId="47" fillId="35" borderId="20" xfId="0" applyNumberFormat="1" applyFont="1" applyFill="1" applyBorder="1" applyAlignment="1">
      <alignment horizontal="right" vertical="center" wrapText="1"/>
    </xf>
    <xf numFmtId="43" fontId="47" fillId="35" borderId="21" xfId="0" applyNumberFormat="1" applyFont="1" applyFill="1" applyBorder="1" applyAlignment="1">
      <alignment horizontal="right" vertical="center" wrapText="1"/>
    </xf>
    <xf numFmtId="43" fontId="47" fillId="35" borderId="22" xfId="0" applyNumberFormat="1" applyFont="1" applyFill="1" applyBorder="1" applyAlignment="1">
      <alignment horizontal="right" vertical="center"/>
    </xf>
    <xf numFmtId="43" fontId="7" fillId="35" borderId="21" xfId="0" applyNumberFormat="1" applyFont="1" applyFill="1" applyBorder="1" applyAlignment="1">
      <alignment horizontal="right" vertical="center" wrapText="1"/>
    </xf>
    <xf numFmtId="43" fontId="47" fillId="35" borderId="21" xfId="0" applyNumberFormat="1" applyFont="1" applyFill="1" applyBorder="1" applyAlignment="1">
      <alignment horizontal="right" vertical="center"/>
    </xf>
    <xf numFmtId="43" fontId="7" fillId="35" borderId="21" xfId="0" applyNumberFormat="1" applyFont="1" applyFill="1" applyBorder="1" applyAlignment="1">
      <alignment horizontal="right" vertical="center"/>
    </xf>
    <xf numFmtId="43" fontId="47" fillId="35" borderId="23" xfId="0" applyNumberFormat="1" applyFont="1" applyFill="1" applyBorder="1" applyAlignment="1">
      <alignment horizontal="right" vertical="center" wrapText="1"/>
    </xf>
    <xf numFmtId="0" fontId="7" fillId="0" borderId="12" xfId="0" applyFont="1" applyFill="1" applyBorder="1" applyAlignment="1">
      <alignment horizontal="center" vertical="center"/>
    </xf>
    <xf numFmtId="0" fontId="48" fillId="0" borderId="12" xfId="0" applyFont="1" applyFill="1" applyBorder="1" applyAlignment="1">
      <alignment wrapText="1"/>
    </xf>
    <xf numFmtId="17" fontId="48" fillId="0" borderId="12" xfId="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7" fillId="0" borderId="12" xfId="0" applyFont="1" applyBorder="1" applyAlignment="1">
      <alignment horizontal="center" vertical="center"/>
    </xf>
    <xf numFmtId="0" fontId="48" fillId="0" borderId="12" xfId="0" applyFont="1" applyBorder="1" applyAlignment="1">
      <alignment horizontal="center" vertical="center" wrapText="1"/>
    </xf>
    <xf numFmtId="0" fontId="48" fillId="0" borderId="12" xfId="0" applyFont="1" applyFill="1" applyBorder="1" applyAlignment="1">
      <alignment vertical="top" wrapText="1"/>
    </xf>
    <xf numFmtId="182" fontId="49" fillId="0" borderId="12" xfId="52" applyNumberFormat="1" applyFont="1" applyFill="1" applyBorder="1" applyAlignment="1">
      <alignment horizontal="center" vertical="center" wrapText="1"/>
    </xf>
    <xf numFmtId="0" fontId="48" fillId="0" borderId="12" xfId="0" applyFont="1" applyFill="1" applyBorder="1" applyAlignment="1">
      <alignment horizontal="justify" vertical="center" wrapText="1"/>
    </xf>
    <xf numFmtId="0" fontId="48" fillId="0" borderId="12" xfId="0" applyFont="1" applyFill="1" applyBorder="1" applyAlignment="1" applyProtection="1">
      <alignment horizontal="center" vertical="center" wrapText="1"/>
      <protection/>
    </xf>
    <xf numFmtId="0" fontId="48" fillId="0" borderId="12" xfId="0" applyFont="1" applyFill="1" applyBorder="1" applyAlignment="1">
      <alignment horizontal="center" vertical="center"/>
    </xf>
    <xf numFmtId="0" fontId="48" fillId="0" borderId="12" xfId="0" applyFont="1" applyBorder="1" applyAlignment="1">
      <alignment horizontal="left" vertical="center" wrapText="1"/>
    </xf>
    <xf numFmtId="17" fontId="7" fillId="0" borderId="12" xfId="0" applyNumberFormat="1" applyFont="1" applyFill="1" applyBorder="1" applyAlignment="1">
      <alignment horizontal="center" vertical="center" wrapText="1"/>
    </xf>
    <xf numFmtId="0" fontId="7" fillId="0" borderId="12" xfId="0" applyFont="1" applyFill="1" applyBorder="1" applyAlignment="1">
      <alignment horizontal="left" wrapText="1"/>
    </xf>
    <xf numFmtId="0" fontId="48" fillId="0" borderId="12" xfId="0" applyFont="1" applyBorder="1" applyAlignment="1">
      <alignment vertical="center" wrapText="1"/>
    </xf>
    <xf numFmtId="0" fontId="48" fillId="34" borderId="12" xfId="0" applyFont="1" applyFill="1" applyBorder="1" applyAlignment="1" applyProtection="1">
      <alignment horizontal="center" vertical="center" wrapText="1"/>
      <protection/>
    </xf>
    <xf numFmtId="0" fontId="48" fillId="34" borderId="12" xfId="0" applyFont="1" applyFill="1" applyBorder="1" applyAlignment="1">
      <alignment horizontal="center" vertical="center"/>
    </xf>
    <xf numFmtId="0" fontId="7" fillId="34" borderId="12" xfId="0" applyFont="1" applyFill="1" applyBorder="1" applyAlignment="1">
      <alignment horizontal="center" vertical="center"/>
    </xf>
    <xf numFmtId="0" fontId="48" fillId="0" borderId="12" xfId="0" applyFont="1" applyBorder="1" applyAlignment="1">
      <alignment horizontal="justify" vertical="center" wrapText="1"/>
    </xf>
    <xf numFmtId="0" fontId="48" fillId="34" borderId="12" xfId="0" applyFont="1" applyFill="1" applyBorder="1" applyAlignment="1">
      <alignment horizontal="justify" vertical="center" wrapText="1"/>
    </xf>
    <xf numFmtId="0" fontId="48" fillId="34" borderId="12" xfId="0" applyFont="1" applyFill="1" applyBorder="1" applyAlignment="1">
      <alignment vertical="center" wrapText="1"/>
    </xf>
    <xf numFmtId="0" fontId="48" fillId="0" borderId="12" xfId="0" applyFont="1" applyBorder="1" applyAlignment="1">
      <alignment horizontal="center" wrapText="1"/>
    </xf>
    <xf numFmtId="0" fontId="47" fillId="0" borderId="12" xfId="0" applyFont="1" applyBorder="1" applyAlignment="1">
      <alignment horizontal="center" vertical="center" wrapText="1"/>
    </xf>
    <xf numFmtId="0" fontId="48" fillId="0" borderId="12" xfId="0" applyFont="1" applyFill="1" applyBorder="1" applyAlignment="1">
      <alignment horizontal="center" wrapText="1"/>
    </xf>
    <xf numFmtId="0" fontId="48" fillId="34" borderId="12" xfId="0" applyFont="1" applyFill="1" applyBorder="1" applyAlignment="1">
      <alignment vertical="center"/>
    </xf>
    <xf numFmtId="0" fontId="48" fillId="34" borderId="12" xfId="0" applyFont="1" applyFill="1" applyBorder="1" applyAlignment="1">
      <alignment horizontal="center"/>
    </xf>
    <xf numFmtId="0" fontId="48" fillId="34" borderId="12" xfId="0" applyFont="1" applyFill="1" applyBorder="1" applyAlignment="1">
      <alignment wrapText="1"/>
    </xf>
    <xf numFmtId="0" fontId="48" fillId="34" borderId="12" xfId="0" applyFont="1" applyFill="1" applyBorder="1" applyAlignment="1">
      <alignment horizontal="left" vertical="center" wrapText="1"/>
    </xf>
    <xf numFmtId="0" fontId="48" fillId="34" borderId="12" xfId="0" applyFont="1" applyFill="1" applyBorder="1" applyAlignment="1">
      <alignment/>
    </xf>
    <xf numFmtId="0" fontId="48" fillId="0" borderId="12" xfId="0" applyFont="1" applyFill="1" applyBorder="1" applyAlignment="1">
      <alignment horizontal="center"/>
    </xf>
    <xf numFmtId="0" fontId="48" fillId="0" borderId="12" xfId="0" applyFont="1" applyFill="1" applyBorder="1" applyAlignment="1">
      <alignment horizontal="left" vertical="center" wrapText="1"/>
    </xf>
    <xf numFmtId="0" fontId="48" fillId="0" borderId="12" xfId="0" applyFont="1" applyFill="1" applyBorder="1" applyAlignment="1">
      <alignment/>
    </xf>
    <xf numFmtId="0" fontId="48" fillId="0" borderId="12" xfId="0" applyFont="1" applyBorder="1" applyAlignment="1">
      <alignment/>
    </xf>
    <xf numFmtId="191" fontId="48" fillId="0" borderId="12" xfId="49" applyNumberFormat="1" applyFont="1" applyBorder="1" applyAlignment="1">
      <alignment horizontal="center" vertical="center"/>
    </xf>
    <xf numFmtId="0" fontId="7" fillId="0" borderId="12" xfId="0" applyFont="1" applyFill="1" applyBorder="1" applyAlignment="1">
      <alignment vertical="center" wrapText="1"/>
    </xf>
    <xf numFmtId="14" fontId="7" fillId="0" borderId="12" xfId="0" applyNumberFormat="1" applyFont="1" applyFill="1" applyBorder="1" applyAlignment="1">
      <alignment horizontal="center" vertical="center"/>
    </xf>
    <xf numFmtId="0" fontId="47" fillId="0" borderId="12" xfId="0" applyFont="1" applyFill="1" applyBorder="1" applyAlignment="1">
      <alignment horizontal="justify" vertical="center" wrapText="1"/>
    </xf>
    <xf numFmtId="0" fontId="47" fillId="0" borderId="12" xfId="0" applyFont="1" applyFill="1" applyBorder="1" applyAlignment="1">
      <alignment vertical="center" wrapText="1"/>
    </xf>
    <xf numFmtId="0" fontId="47" fillId="34" borderId="12" xfId="0" applyFont="1" applyFill="1" applyBorder="1" applyAlignment="1">
      <alignment horizontal="justify" vertical="center" wrapText="1"/>
    </xf>
    <xf numFmtId="0" fontId="48" fillId="0" borderId="12" xfId="0" applyFont="1" applyBorder="1" applyAlignment="1">
      <alignment horizontal="center" vertical="center"/>
    </xf>
    <xf numFmtId="0" fontId="7" fillId="0" borderId="12" xfId="0" applyFont="1" applyFill="1" applyBorder="1" applyAlignment="1">
      <alignment horizontal="justify" vertical="center" wrapText="1"/>
    </xf>
    <xf numFmtId="0" fontId="7" fillId="0" borderId="12" xfId="58" applyFont="1" applyFill="1" applyBorder="1" applyAlignment="1">
      <alignment horizontal="center" vertical="center"/>
      <protection/>
    </xf>
    <xf numFmtId="0" fontId="47" fillId="0" borderId="12" xfId="56" applyFont="1" applyFill="1" applyBorder="1" applyAlignment="1" applyProtection="1">
      <alignment horizontal="left" vertical="center" wrapText="1"/>
      <protection/>
    </xf>
    <xf numFmtId="0" fontId="7" fillId="34" borderId="12" xfId="0" applyFont="1" applyFill="1" applyBorder="1" applyAlignment="1">
      <alignment horizontal="justify" vertical="center" wrapText="1"/>
    </xf>
    <xf numFmtId="0" fontId="48" fillId="0" borderId="14" xfId="0" applyFont="1" applyFill="1" applyBorder="1" applyAlignment="1">
      <alignment horizontal="center" vertical="center" wrapText="1"/>
    </xf>
    <xf numFmtId="0" fontId="47" fillId="34" borderId="12" xfId="0" applyFont="1" applyFill="1" applyBorder="1" applyAlignment="1">
      <alignment vertical="center" wrapText="1"/>
    </xf>
    <xf numFmtId="0" fontId="48" fillId="0" borderId="14" xfId="0" applyFont="1" applyFill="1" applyBorder="1" applyAlignment="1">
      <alignment horizontal="center" vertical="center"/>
    </xf>
    <xf numFmtId="0" fontId="48" fillId="34" borderId="12" xfId="0" applyFont="1" applyFill="1" applyBorder="1" applyAlignment="1">
      <alignment vertical="top" wrapText="1"/>
    </xf>
    <xf numFmtId="0" fontId="48" fillId="34" borderId="12" xfId="0" applyFont="1" applyFill="1" applyBorder="1" applyAlignment="1">
      <alignment horizontal="justify" vertical="center"/>
    </xf>
    <xf numFmtId="2" fontId="48" fillId="0" borderId="12" xfId="0" applyNumberFormat="1" applyFont="1" applyFill="1" applyBorder="1" applyAlignment="1">
      <alignment horizontal="center" vertical="center" wrapText="1"/>
    </xf>
    <xf numFmtId="181" fontId="48" fillId="0" borderId="12" xfId="0" applyNumberFormat="1" applyFont="1" applyFill="1" applyBorder="1" applyAlignment="1">
      <alignment horizontal="center" vertical="center"/>
    </xf>
    <xf numFmtId="0" fontId="48" fillId="0" borderId="12" xfId="0" applyFont="1" applyBorder="1" applyAlignment="1">
      <alignment horizontal="justify" vertical="center"/>
    </xf>
    <xf numFmtId="0" fontId="48" fillId="0" borderId="12" xfId="0" applyFont="1" applyBorder="1" applyAlignment="1">
      <alignment horizontal="justify" vertical="top"/>
    </xf>
    <xf numFmtId="0" fontId="48" fillId="0" borderId="12" xfId="0" applyFont="1" applyBorder="1" applyAlignment="1">
      <alignment horizontal="justify" vertical="top" wrapText="1"/>
    </xf>
    <xf numFmtId="17" fontId="48" fillId="0" borderId="12" xfId="0" applyNumberFormat="1" applyFont="1" applyBorder="1" applyAlignment="1">
      <alignment horizontal="center" vertical="center" wrapText="1"/>
    </xf>
    <xf numFmtId="17" fontId="7" fillId="34" borderId="12" xfId="0" applyNumberFormat="1" applyFont="1" applyFill="1" applyBorder="1" applyAlignment="1">
      <alignment horizontal="center" vertical="center" wrapText="1"/>
    </xf>
    <xf numFmtId="0" fontId="7" fillId="0" borderId="12" xfId="0" applyFont="1" applyBorder="1" applyAlignment="1">
      <alignment horizontal="justify" vertical="top" wrapText="1"/>
    </xf>
    <xf numFmtId="0" fontId="7" fillId="0" borderId="12" xfId="0" applyFont="1" applyBorder="1" applyAlignment="1">
      <alignment horizontal="justify" vertical="center" wrapText="1"/>
    </xf>
    <xf numFmtId="14" fontId="48" fillId="0" borderId="12" xfId="0" applyNumberFormat="1" applyFont="1" applyBorder="1" applyAlignment="1">
      <alignment horizontal="center" vertical="center" wrapText="1"/>
    </xf>
    <xf numFmtId="197" fontId="48" fillId="0" borderId="12" xfId="0" applyNumberFormat="1" applyFont="1" applyFill="1" applyBorder="1" applyAlignment="1">
      <alignment horizontal="center" vertical="center" wrapText="1"/>
    </xf>
    <xf numFmtId="198" fontId="48" fillId="0" borderId="12" xfId="0" applyNumberFormat="1" applyFont="1" applyBorder="1" applyAlignment="1">
      <alignment horizontal="center" vertical="center" wrapText="1"/>
    </xf>
    <xf numFmtId="168" fontId="48" fillId="0" borderId="12" xfId="53" applyFont="1" applyFill="1" applyBorder="1" applyAlignment="1">
      <alignment horizontal="center" vertical="center" wrapText="1"/>
    </xf>
    <xf numFmtId="0" fontId="48" fillId="0" borderId="12" xfId="0" applyFont="1" applyBorder="1" applyAlignment="1">
      <alignment horizontal="left" wrapText="1"/>
    </xf>
    <xf numFmtId="0" fontId="48" fillId="0" borderId="24" xfId="0" applyFont="1" applyBorder="1" applyAlignment="1">
      <alignment horizontal="center" vertical="center" wrapText="1"/>
    </xf>
    <xf numFmtId="0" fontId="7" fillId="34" borderId="12" xfId="0" applyFont="1" applyFill="1" applyBorder="1" applyAlignment="1">
      <alignment vertical="center" wrapText="1"/>
    </xf>
    <xf numFmtId="0" fontId="47" fillId="0" borderId="12" xfId="0" applyFont="1" applyBorder="1" applyAlignment="1">
      <alignment horizontal="left" vertical="center" wrapText="1"/>
    </xf>
    <xf numFmtId="181" fontId="48" fillId="0" borderId="12" xfId="0" applyNumberFormat="1" applyFont="1" applyBorder="1" applyAlignment="1">
      <alignment horizontal="center" vertical="center" wrapText="1"/>
    </xf>
    <xf numFmtId="0" fontId="47" fillId="35" borderId="18" xfId="0" applyFont="1" applyFill="1" applyBorder="1" applyAlignment="1">
      <alignment horizontal="left" wrapText="1"/>
    </xf>
    <xf numFmtId="0" fontId="47" fillId="35" borderId="18" xfId="0" applyFont="1" applyFill="1" applyBorder="1" applyAlignment="1">
      <alignment horizontal="center" wrapText="1"/>
    </xf>
    <xf numFmtId="0" fontId="47" fillId="35" borderId="25" xfId="0" applyFont="1" applyFill="1" applyBorder="1" applyAlignment="1">
      <alignment horizontal="left" wrapText="1"/>
    </xf>
    <xf numFmtId="0" fontId="47" fillId="35" borderId="18" xfId="0" applyFont="1" applyFill="1" applyBorder="1" applyAlignment="1">
      <alignment horizontal="center"/>
    </xf>
    <xf numFmtId="0" fontId="47" fillId="35" borderId="12" xfId="0" applyFont="1" applyFill="1" applyBorder="1" applyAlignment="1">
      <alignment horizontal="left" wrapText="1"/>
    </xf>
    <xf numFmtId="0" fontId="47" fillId="35" borderId="26" xfId="0" applyFont="1" applyFill="1" applyBorder="1" applyAlignment="1">
      <alignment horizontal="left" wrapText="1"/>
    </xf>
    <xf numFmtId="0" fontId="47" fillId="35" borderId="26" xfId="0" applyFont="1" applyFill="1" applyBorder="1" applyAlignment="1">
      <alignment horizontal="center" wrapText="1"/>
    </xf>
    <xf numFmtId="0" fontId="47" fillId="35" borderId="27" xfId="0" applyFont="1" applyFill="1" applyBorder="1" applyAlignment="1">
      <alignment horizontal="left" wrapText="1"/>
    </xf>
    <xf numFmtId="0" fontId="47" fillId="35" borderId="27" xfId="0" applyFont="1" applyFill="1" applyBorder="1" applyAlignment="1">
      <alignment horizontal="center" wrapText="1"/>
    </xf>
    <xf numFmtId="201" fontId="47" fillId="35" borderId="18" xfId="0" applyNumberFormat="1" applyFont="1" applyFill="1" applyBorder="1" applyAlignment="1">
      <alignment horizontal="center" wrapText="1"/>
    </xf>
    <xf numFmtId="0" fontId="47" fillId="35" borderId="18" xfId="0" applyFont="1" applyFill="1" applyBorder="1" applyAlignment="1">
      <alignment horizontal="center" vertical="center" wrapText="1"/>
    </xf>
    <xf numFmtId="0" fontId="47" fillId="35" borderId="18" xfId="0" applyFont="1" applyFill="1" applyBorder="1" applyAlignment="1">
      <alignment horizontal="left" vertical="center" wrapText="1"/>
    </xf>
    <xf numFmtId="181" fontId="47" fillId="35" borderId="18" xfId="0" applyNumberFormat="1"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8" xfId="0" applyFont="1" applyFill="1" applyBorder="1" applyAlignment="1">
      <alignment horizontal="left" wrapText="1"/>
    </xf>
    <xf numFmtId="169" fontId="47" fillId="35" borderId="18" xfId="0" applyNumberFormat="1" applyFont="1" applyFill="1" applyBorder="1" applyAlignment="1">
      <alignment horizontal="center" vertical="center" wrapText="1"/>
    </xf>
    <xf numFmtId="0" fontId="47" fillId="35" borderId="19" xfId="0" applyFont="1" applyFill="1" applyBorder="1" applyAlignment="1">
      <alignment horizontal="left" wrapText="1"/>
    </xf>
    <xf numFmtId="0" fontId="47" fillId="35" borderId="19" xfId="0" applyFont="1" applyFill="1" applyBorder="1" applyAlignment="1">
      <alignment horizontal="center" vertical="center" wrapText="1"/>
    </xf>
    <xf numFmtId="0" fontId="47" fillId="35" borderId="19" xfId="0" applyFont="1" applyFill="1" applyBorder="1" applyAlignment="1">
      <alignment horizontal="left" vertical="center" wrapText="1"/>
    </xf>
    <xf numFmtId="0" fontId="47" fillId="35" borderId="23" xfId="0" applyFont="1" applyFill="1" applyBorder="1" applyAlignment="1">
      <alignment horizontal="center" vertical="center" wrapText="1"/>
    </xf>
    <xf numFmtId="0" fontId="47" fillId="35" borderId="21" xfId="0" applyFont="1" applyFill="1" applyBorder="1" applyAlignment="1">
      <alignment horizontal="left" wrapText="1"/>
    </xf>
    <xf numFmtId="0" fontId="47" fillId="35" borderId="21"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47" fillId="35" borderId="21" xfId="0" applyFont="1" applyFill="1" applyBorder="1" applyAlignment="1">
      <alignment horizontal="center" vertical="center"/>
    </xf>
    <xf numFmtId="0" fontId="47" fillId="35" borderId="23" xfId="0" applyFont="1" applyFill="1" applyBorder="1" applyAlignment="1">
      <alignment horizontal="left" vertical="center" wrapText="1"/>
    </xf>
    <xf numFmtId="0" fontId="47" fillId="35" borderId="21" xfId="0" applyFont="1" applyFill="1" applyBorder="1" applyAlignment="1">
      <alignment horizontal="left" vertical="center" wrapText="1"/>
    </xf>
    <xf numFmtId="0" fontId="47" fillId="35" borderId="28" xfId="0" applyFont="1" applyFill="1" applyBorder="1" applyAlignment="1">
      <alignment horizontal="center" vertical="center" wrapText="1"/>
    </xf>
    <xf numFmtId="0" fontId="47" fillId="36" borderId="18" xfId="0" applyFont="1" applyFill="1" applyBorder="1" applyAlignment="1">
      <alignment horizontal="center" vertical="center" wrapText="1"/>
    </xf>
    <xf numFmtId="0" fontId="47" fillId="36" borderId="23" xfId="0" applyFont="1" applyFill="1" applyBorder="1" applyAlignment="1">
      <alignment horizontal="center" vertical="center" wrapText="1"/>
    </xf>
    <xf numFmtId="0" fontId="0" fillId="0" borderId="12" xfId="0" applyFont="1" applyBorder="1" applyAlignment="1">
      <alignment horizontal="center" vertical="center" wrapText="1"/>
    </xf>
    <xf numFmtId="0" fontId="50" fillId="0" borderId="12" xfId="0" applyFont="1" applyBorder="1" applyAlignment="1">
      <alignment horizontal="left" vertical="center" wrapText="1"/>
    </xf>
    <xf numFmtId="181" fontId="0" fillId="0" borderId="12" xfId="0" applyNumberFormat="1" applyFont="1" applyBorder="1" applyAlignment="1">
      <alignment horizontal="center" vertical="center" wrapText="1"/>
    </xf>
    <xf numFmtId="0" fontId="50" fillId="0" borderId="12" xfId="0" applyFont="1" applyBorder="1" applyAlignment="1">
      <alignment horizontal="center" vertical="center" wrapText="1"/>
    </xf>
    <xf numFmtId="182" fontId="0" fillId="0" borderId="12" xfId="0" applyNumberFormat="1" applyFont="1" applyBorder="1" applyAlignment="1">
      <alignment horizontal="right" vertical="center" wrapText="1"/>
    </xf>
    <xf numFmtId="0" fontId="0" fillId="0" borderId="12" xfId="0" applyBorder="1" applyAlignment="1">
      <alignment/>
    </xf>
    <xf numFmtId="0" fontId="0" fillId="0" borderId="12" xfId="0" applyFont="1" applyBorder="1" applyAlignment="1">
      <alignment horizontal="left" vertical="center" wrapText="1"/>
    </xf>
    <xf numFmtId="14" fontId="0" fillId="0" borderId="29" xfId="0" applyNumberFormat="1" applyFont="1" applyBorder="1" applyAlignment="1">
      <alignment horizontal="right" vertical="center" wrapText="1"/>
    </xf>
    <xf numFmtId="0" fontId="0" fillId="0" borderId="30" xfId="0" applyFont="1" applyBorder="1" applyAlignment="1">
      <alignment horizontal="left" vertical="center" wrapText="1"/>
    </xf>
    <xf numFmtId="180" fontId="28" fillId="0" borderId="31" xfId="0" applyNumberFormat="1" applyFont="1" applyBorder="1" applyAlignment="1">
      <alignment horizontal="left" vertical="center" wrapText="1"/>
    </xf>
    <xf numFmtId="0" fontId="0" fillId="37" borderId="32" xfId="0" applyFont="1" applyFill="1" applyBorder="1" applyAlignment="1">
      <alignment horizontal="left" wrapText="1"/>
    </xf>
    <xf numFmtId="0" fontId="28" fillId="33" borderId="14" xfId="0" applyFont="1" applyFill="1" applyBorder="1" applyAlignment="1">
      <alignment horizontal="center" vertical="center" wrapText="1"/>
    </xf>
    <xf numFmtId="0" fontId="28" fillId="33" borderId="12" xfId="0" applyFont="1" applyFill="1" applyBorder="1" applyAlignment="1">
      <alignment horizontal="left" vertical="center" wrapText="1"/>
    </xf>
    <xf numFmtId="0" fontId="28" fillId="0" borderId="12" xfId="0" applyFont="1" applyBorder="1" applyAlignment="1">
      <alignment horizontal="left" vertical="center" wrapText="1"/>
    </xf>
    <xf numFmtId="0" fontId="28" fillId="0" borderId="12" xfId="0" applyFont="1" applyBorder="1" applyAlignment="1">
      <alignment horizontal="center" vertical="center" wrapText="1"/>
    </xf>
    <xf numFmtId="0" fontId="28" fillId="0" borderId="11" xfId="0" applyFont="1" applyBorder="1" applyAlignment="1">
      <alignment horizontal="left" vertical="center" wrapText="1"/>
    </xf>
    <xf numFmtId="0" fontId="28" fillId="0" borderId="14" xfId="0" applyFont="1" applyFill="1" applyBorder="1" applyAlignment="1">
      <alignment horizontal="center" vertical="center" wrapText="1"/>
    </xf>
    <xf numFmtId="0" fontId="50" fillId="38" borderId="0" xfId="0" applyFont="1" applyFill="1" applyBorder="1" applyAlignment="1">
      <alignment vertical="center" wrapText="1"/>
    </xf>
    <xf numFmtId="0" fontId="28" fillId="0" borderId="33" xfId="0" applyFont="1" applyBorder="1" applyAlignment="1">
      <alignment horizontal="left" vertical="center" wrapText="1"/>
    </xf>
    <xf numFmtId="0" fontId="50" fillId="38" borderId="34" xfId="0" applyFont="1" applyFill="1" applyBorder="1" applyAlignment="1">
      <alignment vertical="center" wrapText="1"/>
    </xf>
    <xf numFmtId="0" fontId="50" fillId="38" borderId="12" xfId="0" applyFont="1" applyFill="1" applyBorder="1" applyAlignment="1">
      <alignment vertical="center" wrapText="1"/>
    </xf>
    <xf numFmtId="0" fontId="28" fillId="34" borderId="14" xfId="0" applyFont="1" applyFill="1" applyBorder="1" applyAlignment="1">
      <alignment horizontal="center" vertical="center" wrapText="1"/>
    </xf>
    <xf numFmtId="0" fontId="50" fillId="0" borderId="12" xfId="0" applyFont="1" applyBorder="1" applyAlignment="1">
      <alignment vertical="center" wrapText="1"/>
    </xf>
    <xf numFmtId="0" fontId="28" fillId="0" borderId="12" xfId="0" applyFont="1" applyFill="1" applyBorder="1" applyAlignment="1">
      <alignment horizontal="lef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wrapText="1"/>
    </xf>
    <xf numFmtId="0" fontId="28" fillId="0" borderId="11" xfId="0" applyFont="1" applyFill="1" applyBorder="1" applyAlignment="1">
      <alignment horizontal="left" vertical="center" wrapText="1"/>
    </xf>
    <xf numFmtId="0" fontId="28" fillId="34" borderId="12" xfId="0" applyFont="1" applyFill="1" applyBorder="1" applyAlignment="1">
      <alignment horizontal="left" vertical="center" wrapText="1"/>
    </xf>
    <xf numFmtId="0" fontId="28" fillId="34" borderId="12" xfId="0" applyFont="1" applyFill="1" applyBorder="1" applyAlignment="1">
      <alignment horizontal="center" vertical="center" wrapText="1"/>
    </xf>
    <xf numFmtId="0" fontId="28" fillId="34" borderId="11" xfId="0" applyFont="1" applyFill="1" applyBorder="1" applyAlignment="1">
      <alignment horizontal="left" vertical="center" wrapText="1"/>
    </xf>
    <xf numFmtId="0" fontId="28" fillId="34" borderId="12" xfId="39" applyFont="1" applyFill="1" applyBorder="1" applyAlignment="1">
      <alignment horizontal="left" vertical="center" wrapText="1"/>
    </xf>
    <xf numFmtId="0" fontId="0" fillId="34" borderId="12" xfId="0" applyFont="1" applyFill="1" applyBorder="1" applyAlignment="1">
      <alignment horizontal="left" vertical="center" wrapText="1"/>
    </xf>
    <xf numFmtId="0" fontId="50" fillId="34" borderId="12" xfId="0" applyFont="1" applyFill="1" applyBorder="1" applyAlignment="1">
      <alignment horizontal="center" vertical="center" wrapText="1"/>
    </xf>
    <xf numFmtId="0" fontId="0" fillId="34" borderId="31" xfId="0" applyFont="1" applyFill="1" applyBorder="1" applyAlignment="1">
      <alignment horizontal="left" vertical="center" wrapText="1"/>
    </xf>
    <xf numFmtId="0" fontId="28" fillId="34" borderId="35" xfId="49" applyNumberFormat="1" applyFont="1" applyFill="1" applyBorder="1" applyAlignment="1">
      <alignment horizontal="center" vertical="center" wrapText="1"/>
    </xf>
    <xf numFmtId="0" fontId="28" fillId="34" borderId="36" xfId="0" applyFont="1" applyFill="1" applyBorder="1" applyAlignment="1">
      <alignment horizontal="left" vertical="center" wrapText="1"/>
    </xf>
    <xf numFmtId="0" fontId="28" fillId="34" borderId="36" xfId="0" applyFont="1" applyFill="1" applyBorder="1" applyAlignment="1">
      <alignment horizontal="center" vertical="center" wrapText="1"/>
    </xf>
    <xf numFmtId="0" fontId="28" fillId="34" borderId="31" xfId="0" applyFont="1" applyFill="1" applyBorder="1" applyAlignment="1">
      <alignment horizontal="left" vertical="center" wrapText="1"/>
    </xf>
    <xf numFmtId="0" fontId="28" fillId="34" borderId="14" xfId="58" applyFont="1" applyFill="1" applyBorder="1" applyAlignment="1">
      <alignment horizontal="center" vertical="center" wrapText="1"/>
      <protection/>
    </xf>
    <xf numFmtId="0" fontId="28" fillId="34" borderId="12" xfId="58" applyFont="1" applyFill="1" applyBorder="1" applyAlignment="1">
      <alignment horizontal="left" vertical="center" wrapText="1"/>
      <protection/>
    </xf>
    <xf numFmtId="0" fontId="0" fillId="34" borderId="11" xfId="0" applyFont="1" applyFill="1" applyBorder="1" applyAlignment="1">
      <alignment horizontal="left" vertical="center" wrapText="1"/>
    </xf>
    <xf numFmtId="0" fontId="28" fillId="0" borderId="14" xfId="58" applyFont="1" applyFill="1" applyBorder="1" applyAlignment="1">
      <alignment horizontal="center" vertical="center" wrapText="1"/>
      <protection/>
    </xf>
    <xf numFmtId="0" fontId="0" fillId="0" borderId="11" xfId="0" applyFont="1" applyFill="1" applyBorder="1" applyAlignment="1">
      <alignment horizontal="left" vertical="center" wrapText="1"/>
    </xf>
    <xf numFmtId="0" fontId="28" fillId="0" borderId="12" xfId="58" applyFont="1" applyFill="1" applyBorder="1" applyAlignment="1">
      <alignment horizontal="left" vertical="center" wrapText="1"/>
      <protection/>
    </xf>
    <xf numFmtId="169" fontId="28" fillId="0" borderId="12" xfId="50" applyFont="1" applyFill="1" applyBorder="1" applyAlignment="1">
      <alignment horizontal="left" vertical="center" wrapText="1"/>
    </xf>
    <xf numFmtId="203" fontId="28" fillId="33" borderId="12" xfId="0" applyNumberFormat="1" applyFont="1" applyFill="1" applyBorder="1" applyAlignment="1">
      <alignment horizontal="right" vertical="center" wrapText="1"/>
    </xf>
    <xf numFmtId="203" fontId="28" fillId="0" borderId="12" xfId="0" applyNumberFormat="1" applyFont="1" applyBorder="1" applyAlignment="1">
      <alignment horizontal="right" vertical="center" wrapText="1"/>
    </xf>
    <xf numFmtId="203" fontId="28" fillId="0" borderId="12" xfId="0" applyNumberFormat="1" applyFont="1" applyFill="1" applyBorder="1" applyAlignment="1">
      <alignment horizontal="right" vertical="center" wrapText="1"/>
    </xf>
    <xf numFmtId="203" fontId="28" fillId="34" borderId="12" xfId="0" applyNumberFormat="1" applyFont="1" applyFill="1" applyBorder="1" applyAlignment="1">
      <alignment horizontal="right" vertical="center" wrapText="1"/>
    </xf>
    <xf numFmtId="203" fontId="0" fillId="34" borderId="12" xfId="0" applyNumberFormat="1" applyFont="1" applyFill="1" applyBorder="1" applyAlignment="1">
      <alignment horizontal="right" vertical="center" wrapText="1"/>
    </xf>
    <xf numFmtId="203" fontId="28" fillId="34" borderId="36" xfId="0" applyNumberFormat="1" applyFont="1" applyFill="1" applyBorder="1" applyAlignment="1">
      <alignment horizontal="right" vertical="center" wrapText="1"/>
    </xf>
    <xf numFmtId="182" fontId="0" fillId="37" borderId="12" xfId="0" applyNumberFormat="1" applyFont="1" applyFill="1" applyBorder="1" applyAlignment="1">
      <alignment wrapText="1"/>
    </xf>
    <xf numFmtId="0" fontId="7" fillId="34" borderId="14" xfId="0" applyFont="1" applyFill="1" applyBorder="1" applyAlignment="1">
      <alignment horizontal="center" vertical="center" wrapText="1"/>
    </xf>
    <xf numFmtId="0" fontId="47" fillId="36" borderId="18" xfId="0" applyFont="1" applyFill="1" applyBorder="1" applyAlignment="1">
      <alignment horizontal="center" wrapText="1"/>
    </xf>
    <xf numFmtId="0" fontId="7" fillId="36" borderId="21" xfId="0" applyFont="1" applyFill="1" applyBorder="1" applyAlignment="1">
      <alignment horizontal="center" vertical="center"/>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28" fillId="7" borderId="12" xfId="0" applyFont="1" applyFill="1" applyBorder="1" applyAlignment="1">
      <alignment horizontal="center" vertical="center" wrapText="1"/>
    </xf>
    <xf numFmtId="0" fontId="28" fillId="7" borderId="12" xfId="0" applyFont="1" applyFill="1" applyBorder="1" applyAlignment="1">
      <alignment horizontal="left" vertical="center" wrapText="1"/>
    </xf>
    <xf numFmtId="0" fontId="28" fillId="7" borderId="36" xfId="0" applyNumberFormat="1" applyFont="1" applyFill="1" applyBorder="1" applyAlignment="1">
      <alignment horizontal="center" vertical="center" wrapText="1"/>
    </xf>
    <xf numFmtId="198" fontId="0" fillId="7" borderId="12" xfId="52" applyNumberFormat="1" applyFont="1" applyFill="1" applyBorder="1" applyAlignment="1">
      <alignment horizontal="center" vertical="center" wrapText="1"/>
    </xf>
    <xf numFmtId="0" fontId="28" fillId="4" borderId="35" xfId="0" applyNumberFormat="1" applyFont="1" applyFill="1" applyBorder="1" applyAlignment="1">
      <alignment horizontal="center" vertical="center" wrapText="1"/>
    </xf>
    <xf numFmtId="0" fontId="28" fillId="4" borderId="36" xfId="0" applyNumberFormat="1" applyFont="1" applyFill="1" applyBorder="1" applyAlignment="1">
      <alignment horizontal="justify" vertical="center" wrapText="1"/>
    </xf>
    <xf numFmtId="0" fontId="28" fillId="4" borderId="36" xfId="0" applyNumberFormat="1" applyFont="1" applyFill="1" applyBorder="1" applyAlignment="1">
      <alignment horizontal="center" vertical="center" wrapText="1"/>
    </xf>
    <xf numFmtId="198" fontId="0" fillId="4" borderId="36" xfId="50" applyNumberFormat="1" applyFont="1" applyFill="1" applyBorder="1" applyAlignment="1">
      <alignment horizontal="center" vertical="center" wrapText="1"/>
    </xf>
    <xf numFmtId="169" fontId="0" fillId="4" borderId="36" xfId="5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1" xfId="0" applyFont="1" applyFill="1" applyBorder="1" applyAlignment="1">
      <alignment horizontal="left" vertical="center" wrapText="1"/>
    </xf>
    <xf numFmtId="0" fontId="28" fillId="4" borderId="12" xfId="0" applyNumberFormat="1" applyFont="1" applyFill="1" applyBorder="1" applyAlignment="1">
      <alignment horizontal="center" vertical="center" wrapText="1"/>
    </xf>
    <xf numFmtId="169" fontId="0" fillId="4" borderId="12" xfId="50" applyFont="1" applyFill="1" applyBorder="1" applyAlignment="1">
      <alignment horizontal="center" vertical="center" wrapText="1"/>
    </xf>
    <xf numFmtId="0" fontId="28" fillId="6" borderId="12" xfId="0" applyNumberFormat="1" applyFont="1" applyFill="1" applyBorder="1" applyAlignment="1">
      <alignment horizontal="center" vertical="center" wrapText="1"/>
    </xf>
    <xf numFmtId="0" fontId="28" fillId="6" borderId="12" xfId="0" applyNumberFormat="1" applyFont="1" applyFill="1" applyBorder="1" applyAlignment="1">
      <alignment horizontal="justify" vertical="center" wrapText="1"/>
    </xf>
    <xf numFmtId="198" fontId="0" fillId="6" borderId="12" xfId="50" applyNumberFormat="1" applyFont="1" applyFill="1" applyBorder="1" applyAlignment="1">
      <alignment horizontal="center" vertical="center" wrapText="1"/>
    </xf>
    <xf numFmtId="169" fontId="0" fillId="6" borderId="12" xfId="50" applyFont="1" applyFill="1" applyBorder="1" applyAlignment="1">
      <alignment horizontal="center" vertical="center" wrapText="1"/>
    </xf>
    <xf numFmtId="0" fontId="0" fillId="6" borderId="12" xfId="0" applyFont="1" applyFill="1" applyBorder="1" applyAlignment="1">
      <alignment horizontal="left" vertical="center" wrapText="1"/>
    </xf>
    <xf numFmtId="0" fontId="28" fillId="6" borderId="12" xfId="0" applyFont="1" applyFill="1" applyBorder="1" applyAlignment="1">
      <alignment horizontal="center" vertical="center" wrapText="1"/>
    </xf>
    <xf numFmtId="0" fontId="28" fillId="6" borderId="12" xfId="0" applyFont="1" applyFill="1" applyBorder="1" applyAlignment="1">
      <alignment horizontal="left" vertical="center" wrapText="1"/>
    </xf>
    <xf numFmtId="198" fontId="0" fillId="6" borderId="12" xfId="52" applyNumberFormat="1" applyFont="1" applyFill="1" applyBorder="1" applyAlignment="1">
      <alignment horizontal="center" vertical="center" wrapText="1"/>
    </xf>
    <xf numFmtId="0" fontId="28" fillId="5" borderId="14" xfId="0" applyNumberFormat="1" applyFont="1" applyFill="1" applyBorder="1" applyAlignment="1">
      <alignment horizontal="center" vertical="center" wrapText="1"/>
    </xf>
    <xf numFmtId="0" fontId="28" fillId="5" borderId="12" xfId="0" applyFont="1" applyFill="1" applyBorder="1" applyAlignment="1">
      <alignment horizontal="left" vertical="center" wrapText="1"/>
    </xf>
    <xf numFmtId="0" fontId="28" fillId="5" borderId="12" xfId="0" applyFont="1" applyFill="1" applyBorder="1" applyAlignment="1">
      <alignment horizontal="center" vertical="center" wrapText="1"/>
    </xf>
    <xf numFmtId="180" fontId="0" fillId="5" borderId="12" xfId="52" applyNumberFormat="1" applyFont="1" applyFill="1" applyBorder="1" applyAlignment="1">
      <alignment horizontal="center" vertical="center" wrapText="1"/>
    </xf>
    <xf numFmtId="0" fontId="0" fillId="5" borderId="11"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2" xfId="0" applyFont="1" applyFill="1" applyBorder="1" applyAlignment="1">
      <alignment horizontal="center" vertical="center" wrapText="1"/>
    </xf>
    <xf numFmtId="204" fontId="0" fillId="5" borderId="12" xfId="0" applyNumberFormat="1" applyFont="1" applyFill="1" applyBorder="1" applyAlignment="1">
      <alignment horizontal="center" vertical="center" wrapText="1"/>
    </xf>
    <xf numFmtId="0" fontId="0" fillId="5" borderId="45" xfId="0" applyFont="1" applyFill="1" applyBorder="1" applyAlignment="1">
      <alignment horizontal="left" vertical="center" wrapText="1"/>
    </xf>
    <xf numFmtId="0" fontId="0" fillId="5" borderId="45" xfId="0" applyFont="1" applyFill="1" applyBorder="1" applyAlignment="1">
      <alignment horizontal="center" vertical="center" wrapText="1"/>
    </xf>
    <xf numFmtId="204" fontId="0" fillId="5" borderId="45" xfId="0" applyNumberFormat="1" applyFont="1" applyFill="1" applyBorder="1" applyAlignment="1">
      <alignment horizontal="center" vertical="center" wrapText="1"/>
    </xf>
    <xf numFmtId="0" fontId="0" fillId="5" borderId="29" xfId="0" applyFont="1" applyFill="1" applyBorder="1" applyAlignment="1">
      <alignment horizontal="left" vertical="center" wrapText="1"/>
    </xf>
    <xf numFmtId="0" fontId="28" fillId="7" borderId="35" xfId="0" applyNumberFormat="1" applyFont="1" applyFill="1" applyBorder="1" applyAlignment="1">
      <alignment horizontal="center" vertical="center" wrapText="1"/>
    </xf>
    <xf numFmtId="0" fontId="28" fillId="7" borderId="36" xfId="0" applyNumberFormat="1" applyFont="1" applyFill="1" applyBorder="1" applyAlignment="1">
      <alignment horizontal="justify" vertical="center" wrapText="1"/>
    </xf>
    <xf numFmtId="0" fontId="28" fillId="7" borderId="12" xfId="0" applyNumberFormat="1" applyFont="1" applyFill="1" applyBorder="1" applyAlignment="1">
      <alignment horizontal="center" vertical="center" wrapText="1"/>
    </xf>
    <xf numFmtId="198" fontId="0" fillId="7" borderId="36" xfId="50" applyNumberFormat="1" applyFont="1" applyFill="1" applyBorder="1" applyAlignment="1">
      <alignment horizontal="center" vertical="center" wrapText="1"/>
    </xf>
    <xf numFmtId="169" fontId="0" fillId="7" borderId="12" xfId="50" applyFont="1" applyFill="1" applyBorder="1" applyAlignment="1">
      <alignment horizontal="center" vertical="center" wrapText="1"/>
    </xf>
    <xf numFmtId="0" fontId="0" fillId="7" borderId="12" xfId="0" applyFont="1" applyFill="1" applyBorder="1" applyAlignment="1">
      <alignment horizontal="left" vertical="center" wrapText="1"/>
    </xf>
    <xf numFmtId="0" fontId="28" fillId="10" borderId="12" xfId="0" applyFont="1" applyFill="1" applyBorder="1" applyAlignment="1">
      <alignment horizontal="center" vertical="center" wrapText="1"/>
    </xf>
    <xf numFmtId="0" fontId="0" fillId="10" borderId="12" xfId="0" applyFont="1" applyFill="1" applyBorder="1" applyAlignment="1">
      <alignment vertical="center" wrapText="1"/>
    </xf>
    <xf numFmtId="198" fontId="0" fillId="10" borderId="12" xfId="52" applyNumberFormat="1" applyFont="1" applyFill="1" applyBorder="1" applyAlignment="1">
      <alignment horizontal="center" vertical="center"/>
    </xf>
    <xf numFmtId="198" fontId="0" fillId="10" borderId="12" xfId="52" applyNumberFormat="1" applyFont="1" applyFill="1" applyBorder="1" applyAlignment="1">
      <alignment horizontal="center" vertical="center" wrapText="1"/>
    </xf>
    <xf numFmtId="0" fontId="28" fillId="10" borderId="12" xfId="0" applyFont="1" applyFill="1" applyBorder="1" applyAlignment="1">
      <alignment horizontal="left" vertical="center" wrapText="1"/>
    </xf>
    <xf numFmtId="198" fontId="28" fillId="10" borderId="12" xfId="52" applyNumberFormat="1" applyFont="1" applyFill="1" applyBorder="1" applyAlignment="1">
      <alignment horizontal="right" vertical="center" wrapText="1"/>
    </xf>
    <xf numFmtId="198" fontId="0" fillId="10" borderId="12" xfId="52" applyNumberFormat="1" applyFont="1" applyFill="1" applyBorder="1" applyAlignment="1">
      <alignment vertical="center" wrapText="1"/>
    </xf>
    <xf numFmtId="0" fontId="28" fillId="10" borderId="14" xfId="0" applyFont="1" applyFill="1" applyBorder="1" applyAlignment="1">
      <alignment horizontal="center" vertical="center" wrapText="1"/>
    </xf>
    <xf numFmtId="0" fontId="0" fillId="10" borderId="12" xfId="0" applyFont="1" applyFill="1" applyBorder="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0] 2" xfId="54"/>
    <cellStyle name="Neutral" xfId="55"/>
    <cellStyle name="Normal 2" xfId="56"/>
    <cellStyle name="Normal 3" xfId="57"/>
    <cellStyle name="Normal 6"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142875</xdr:colOff>
      <xdr:row>772</xdr:row>
      <xdr:rowOff>695325</xdr:rowOff>
    </xdr:from>
    <xdr:to>
      <xdr:col>7</xdr:col>
      <xdr:colOff>85725</xdr:colOff>
      <xdr:row>777</xdr:row>
      <xdr:rowOff>647700</xdr:rowOff>
    </xdr:to>
    <xdr:sp>
      <xdr:nvSpPr>
        <xdr:cNvPr id="1" name="Comment 31" hidden="1"/>
        <xdr:cNvSpPr>
          <a:spLocks/>
        </xdr:cNvSpPr>
      </xdr:nvSpPr>
      <xdr:spPr>
        <a:xfrm>
          <a:off x="7010400" y="579186675"/>
          <a:ext cx="4171950" cy="47625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eAdmtiva-15:
Incluye Recolección de residuos biológico (Salud Ocupacional) por valor de $350.000 + Arreglo y mantenimiento bimensual de lasa plantas de la SEC $1.000.000</a:t>
          </a:r>
        </a:p>
      </xdr:txBody>
    </xdr:sp>
    <xdr:clientData/>
  </xdr:twoCellAnchor>
  <xdr:twoCellAnchor editAs="absolute">
    <xdr:from>
      <xdr:col>8</xdr:col>
      <xdr:colOff>142875</xdr:colOff>
      <xdr:row>772</xdr:row>
      <xdr:rowOff>695325</xdr:rowOff>
    </xdr:from>
    <xdr:to>
      <xdr:col>11</xdr:col>
      <xdr:colOff>3038475</xdr:colOff>
      <xdr:row>777</xdr:row>
      <xdr:rowOff>647700</xdr:rowOff>
    </xdr:to>
    <xdr:sp>
      <xdr:nvSpPr>
        <xdr:cNvPr id="2" name="Comment 32" hidden="1"/>
        <xdr:cNvSpPr>
          <a:spLocks/>
        </xdr:cNvSpPr>
      </xdr:nvSpPr>
      <xdr:spPr>
        <a:xfrm>
          <a:off x="12801600" y="579186675"/>
          <a:ext cx="6515100" cy="47625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Jimena:
Incluye una brilladora de piso por valor de $6.800.000 + $2.000.000 para una nevera y otros insumos requeridos
</a:t>
          </a:r>
        </a:p>
      </xdr:txBody>
    </xdr:sp>
    <xdr:clientData/>
  </xdr:twoCellAnchor>
  <xdr:twoCellAnchor editAs="absolute">
    <xdr:from>
      <xdr:col>9</xdr:col>
      <xdr:colOff>142875</xdr:colOff>
      <xdr:row>772</xdr:row>
      <xdr:rowOff>695325</xdr:rowOff>
    </xdr:from>
    <xdr:to>
      <xdr:col>12</xdr:col>
      <xdr:colOff>866775</xdr:colOff>
      <xdr:row>777</xdr:row>
      <xdr:rowOff>647700</xdr:rowOff>
    </xdr:to>
    <xdr:sp>
      <xdr:nvSpPr>
        <xdr:cNvPr id="3" name="Comment 33" hidden="1"/>
        <xdr:cNvSpPr>
          <a:spLocks/>
        </xdr:cNvSpPr>
      </xdr:nvSpPr>
      <xdr:spPr>
        <a:xfrm>
          <a:off x="14230350" y="579186675"/>
          <a:ext cx="6057900" cy="47625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Jimena:
Incluye una brilladora de piso por valor de $6.800.000 + $2.000.000 para una nevera y otros insumos requeridos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20DE%20OFICINAS\PLAN%20ADQUISICIONES%20SEC%20DE%20GOBIERNO%20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Recfisicos-3\Documents\plan%20anual%20de%20adquisiciones%202017\bienes%20y%20servici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19">
          <cell r="B19">
            <v>80111620</v>
          </cell>
          <cell r="C19" t="str">
            <v>Prestar servicios profesionales como apoyo a la coordinación en el desarrollo de actividades necesarias en el marco de ejecución del proyecto "Buen Gobierno e Innovación en la gestión pública para el fortalecimiento de capacidades institucionales en entid</v>
          </cell>
          <cell r="D19" t="str">
            <v>22 de enero de 2018</v>
          </cell>
          <cell r="E19" t="str">
            <v>6 meses </v>
          </cell>
          <cell r="F19" t="str">
            <v>CONTRATACIÓN DIRECTA </v>
          </cell>
          <cell r="G19" t="str">
            <v>PROPIOS</v>
          </cell>
          <cell r="H19">
            <v>30000000</v>
          </cell>
          <cell r="I19">
            <v>30000000</v>
          </cell>
          <cell r="J19" t="str">
            <v>NO</v>
          </cell>
          <cell r="K19" t="str">
            <v>N/A</v>
          </cell>
          <cell r="L19" t="str">
            <v>SECRETARÍA DE GOBIERNO Y PARTICIPACIÓN </v>
          </cell>
        </row>
        <row r="20">
          <cell r="B20">
            <v>80111614</v>
          </cell>
          <cell r="C20" t="str">
            <v>Prestar servicios profesionales especializados como apoyo en la formulación de proyectos en el marco de ejecución del proyecto "Buen Gobierno e Innovación en la gestión pública para el fortalecimiento de capacidades institucionales en entidades territoria</v>
          </cell>
          <cell r="D20" t="str">
            <v>22 de enero de 2018</v>
          </cell>
          <cell r="E20" t="str">
            <v>6 meses </v>
          </cell>
          <cell r="F20" t="str">
            <v>CONTRATACIÓN DIRECTA </v>
          </cell>
          <cell r="G20" t="str">
            <v>PROPIOS</v>
          </cell>
          <cell r="H20">
            <v>22410000</v>
          </cell>
          <cell r="I20">
            <v>22410000</v>
          </cell>
          <cell r="J20" t="str">
            <v>NO</v>
          </cell>
          <cell r="K20" t="str">
            <v>N/A</v>
          </cell>
          <cell r="L20" t="str">
            <v>SECRETARÍA DE GOBIERNO Y PARTICIPACIÓN </v>
          </cell>
        </row>
        <row r="21">
          <cell r="B21">
            <v>80111620</v>
          </cell>
          <cell r="C21" t="str">
            <v>Prestar servicios profesionales especializados como apoyo en el desarrollo de prácticas de buen gobierno en las entidades territoriales locales en el marco del proyecto  "Buen Gobierno e Innovación en la gestión pública para el fortalecimiento de capacida</v>
          </cell>
          <cell r="D21" t="str">
            <v>22 de enero de 2018</v>
          </cell>
          <cell r="E21" t="str">
            <v>6 meses </v>
          </cell>
          <cell r="F21" t="str">
            <v>CONTRATACIÓN DIRECTA </v>
          </cell>
          <cell r="G21" t="str">
            <v>PROPIOS</v>
          </cell>
          <cell r="H21">
            <v>28410000</v>
          </cell>
          <cell r="I21">
            <v>28410000</v>
          </cell>
          <cell r="J21" t="str">
            <v>NO</v>
          </cell>
          <cell r="K21" t="str">
            <v>N/A</v>
          </cell>
          <cell r="L21" t="str">
            <v>SECRETARÍA DE GOBIERNO Y PARTICIPACIÓN </v>
          </cell>
        </row>
        <row r="22">
          <cell r="B22">
            <v>80111620</v>
          </cell>
          <cell r="C22" t="str">
            <v>Prestar servicios profesionales en el desarrollo del área de comunicaciones de la Secretaría de Gobierno y Participación en el marco del proyecto  "Buen Gobierno e Innovación en la gestión pública para el fortalecimiento de capacidades institucionales en </v>
          </cell>
          <cell r="D22" t="str">
            <v>22 de enero de 2018</v>
          </cell>
          <cell r="E22" t="str">
            <v>6 meses </v>
          </cell>
          <cell r="F22" t="str">
            <v>CONTRATACIÓN DIRECTA </v>
          </cell>
          <cell r="G22" t="str">
            <v>PROPIOS</v>
          </cell>
          <cell r="H22">
            <v>28410000</v>
          </cell>
          <cell r="I22">
            <v>28410000</v>
          </cell>
          <cell r="J22" t="str">
            <v>NO</v>
          </cell>
          <cell r="K22" t="str">
            <v>N/A</v>
          </cell>
          <cell r="L22" t="str">
            <v>SECRETARÍA DE GOBIERNO Y PARTICIPACIÓN </v>
          </cell>
        </row>
        <row r="23">
          <cell r="B23">
            <v>80111620</v>
          </cell>
          <cell r="C23" t="str">
            <v>Prestar servicios profesionales especializados como apoyo en el desarrollo de prácticas de buen gobierno en los servidores públicos en el marco del proyecto "Buen Gobierno e Innovación en la gestión pública para el fortalecimiento de capacidades instituci</v>
          </cell>
          <cell r="D23" t="str">
            <v>22 de enero de 2018</v>
          </cell>
          <cell r="E23" t="str">
            <v>6 meses </v>
          </cell>
          <cell r="F23" t="str">
            <v>CONTRATACIÓN DIRECTA </v>
          </cell>
          <cell r="G23" t="str">
            <v>PROPIOS</v>
          </cell>
          <cell r="H23">
            <v>28410000</v>
          </cell>
          <cell r="I23">
            <v>28410000</v>
          </cell>
          <cell r="J23" t="str">
            <v>NO</v>
          </cell>
          <cell r="K23" t="str">
            <v>N/A</v>
          </cell>
          <cell r="L23" t="str">
            <v>SECRETARÍA DE GOBIERNO Y PARTICIPACIÓN </v>
          </cell>
        </row>
        <row r="24">
          <cell r="B24">
            <v>80111607</v>
          </cell>
          <cell r="C24" t="str">
            <v>Prestar servicios profesionales en el desarrollo del área jurídica de la Secretaría de Gobierno y Participación  en el marco del proyecto  "Buen Gobierno e Innovación en la gestión pública para el fortalecimiento de capacidades institucionales en entidade</v>
          </cell>
          <cell r="D24" t="str">
            <v>22 de enero de 2018</v>
          </cell>
          <cell r="E24" t="str">
            <v>6 meses </v>
          </cell>
          <cell r="F24" t="str">
            <v>CONTRATACIÓN DIRECTA </v>
          </cell>
          <cell r="G24" t="str">
            <v>PROPIOS</v>
          </cell>
          <cell r="H24">
            <v>22410000</v>
          </cell>
          <cell r="I24">
            <v>22410000</v>
          </cell>
          <cell r="J24" t="str">
            <v>NO</v>
          </cell>
          <cell r="K24" t="str">
            <v>N/A</v>
          </cell>
          <cell r="L24" t="str">
            <v>SECRETARÍA DE GOBIERNO Y PARTICIPACIÓN </v>
          </cell>
        </row>
        <row r="25">
          <cell r="B25">
            <v>80111604</v>
          </cell>
          <cell r="C25" t="str">
            <v>Prestar servicios de apoyo a la gestión en el desarrollo del área de comunicaciones de la Secretaría de Gobierno y Participación en el marco del proyecton  "Buen Gobierno e Innovación en la gestión pública para el fortalecimiento de capacidades institucio</v>
          </cell>
          <cell r="D25" t="str">
            <v>22 de enero de 2018</v>
          </cell>
          <cell r="E25" t="str">
            <v>6 meses </v>
          </cell>
          <cell r="F25" t="str">
            <v>CONTRATACIÓN DIRECTA </v>
          </cell>
          <cell r="G25" t="str">
            <v>PROPIOS</v>
          </cell>
          <cell r="H25">
            <v>19830000</v>
          </cell>
          <cell r="I25">
            <v>19830000</v>
          </cell>
          <cell r="J25" t="str">
            <v>NO</v>
          </cell>
          <cell r="K25" t="str">
            <v>N/A</v>
          </cell>
          <cell r="L25" t="str">
            <v>SECRETARÍA DE GOBIERNO Y PARTICIPACIÓN </v>
          </cell>
        </row>
        <row r="26">
          <cell r="B26">
            <v>93131608</v>
          </cell>
          <cell r="C26" t="str">
            <v>Contratar el servicio de alimentación para el desarrollo de talleres y/o encuentros de formación en el marco del proyecto "Buen Gobierno e Innovación en la gestión pública para el fortalecimiento de capacidades institucionales en entidades territoriales d</v>
          </cell>
          <cell r="D26" t="str">
            <v>22 de enero de 2018</v>
          </cell>
          <cell r="E26" t="str">
            <v>11 meses</v>
          </cell>
          <cell r="F26" t="str">
            <v>MINIMA CUANTIA </v>
          </cell>
          <cell r="G26" t="str">
            <v>PROPIOS</v>
          </cell>
          <cell r="H26">
            <v>23970000</v>
          </cell>
          <cell r="I26">
            <v>23970000</v>
          </cell>
          <cell r="J26" t="str">
            <v>NO</v>
          </cell>
          <cell r="K26" t="str">
            <v>N/A</v>
          </cell>
          <cell r="L26" t="str">
            <v>SECRETARÍA DE GOBIERNO Y PARTICIPACIÓN </v>
          </cell>
        </row>
        <row r="27">
          <cell r="B27">
            <v>55101500</v>
          </cell>
          <cell r="C27" t="str">
            <v>Contratar el servicio de elaboración de impresos, piezas elaboradas por sistemas de impresión análogas o digital y elementos de papelería según los requerimientos de la entidad, en el marco de ejecución del proyecto "Buen Gobierno e Innovación en la gesti</v>
          </cell>
          <cell r="D27" t="str">
            <v>22 de enero de 2018</v>
          </cell>
          <cell r="E27" t="str">
            <v>11 meses</v>
          </cell>
          <cell r="F27" t="str">
            <v>MINIMA CUANTIA </v>
          </cell>
          <cell r="G27" t="str">
            <v>PROPIOS</v>
          </cell>
          <cell r="H27">
            <v>31990000</v>
          </cell>
          <cell r="I27">
            <v>31990000</v>
          </cell>
          <cell r="J27" t="str">
            <v>NO</v>
          </cell>
          <cell r="K27" t="str">
            <v>N/A</v>
          </cell>
          <cell r="L27" t="str">
            <v>SECRETARÍA DE GOBIERNO Y PARTICIPACIÓN </v>
          </cell>
        </row>
        <row r="28">
          <cell r="B28">
            <v>80111620</v>
          </cell>
          <cell r="C28" t="str">
            <v>Prestar servicios profesionales como apoyo a la coordinación en el desarrollo de actividades necesarias en el marco de ejecución del proyecto "Buen Gobierno e Innovación en la gestión pública para el fortalecimiento de capacidades institucionales en entid</v>
          </cell>
          <cell r="D28" t="str">
            <v>01 de agosto de 2018</v>
          </cell>
          <cell r="E28" t="str">
            <v>5 meses</v>
          </cell>
          <cell r="F28" t="str">
            <v>CONTRATACIÓN DIRECTA </v>
          </cell>
          <cell r="G28" t="str">
            <v>PROPIOS</v>
          </cell>
          <cell r="H28">
            <v>25000000</v>
          </cell>
          <cell r="I28">
            <v>25000000</v>
          </cell>
          <cell r="J28" t="str">
            <v>NO</v>
          </cell>
          <cell r="K28" t="str">
            <v>N/A</v>
          </cell>
          <cell r="L28" t="str">
            <v>SECRETARÍA DE GOBIERNO Y PARTICIPACIÓN </v>
          </cell>
        </row>
        <row r="29">
          <cell r="B29">
            <v>80111614</v>
          </cell>
          <cell r="C29" t="str">
            <v>Prestar servicios profesionales especializados como apoyo en la formulación de proyectos en el marco de ejecución del proyecto "Buen Gobierno e Innovación en la gestión pública para el fortalecimiento de capacidades institucionales en entidades territoria</v>
          </cell>
          <cell r="D29" t="str">
            <v>01 de agosto de 2018</v>
          </cell>
          <cell r="E29" t="str">
            <v>5 meses</v>
          </cell>
          <cell r="F29" t="str">
            <v>CONTRATACIÓN DIRECTA </v>
          </cell>
          <cell r="G29" t="str">
            <v>PROPIOS</v>
          </cell>
          <cell r="H29">
            <v>18675000</v>
          </cell>
          <cell r="I29">
            <v>18675000</v>
          </cell>
          <cell r="J29" t="str">
            <v>NO</v>
          </cell>
          <cell r="K29" t="str">
            <v>N/A</v>
          </cell>
          <cell r="L29" t="str">
            <v>SECRETARÍA DE GOBIERNO Y PARTICIPACIÓN </v>
          </cell>
        </row>
        <row r="30">
          <cell r="B30">
            <v>80111620</v>
          </cell>
          <cell r="C30" t="str">
            <v>Prestar servicios profesionales especializados como apoyo en el desarrollo de prácticas de buen gobierno en las entidades territoriales locales en el marco del proyecto  "Buen Gobierno e Innovación en la gestión pública para el fortalecimiento de capacida</v>
          </cell>
          <cell r="D30" t="str">
            <v>01 de agosto de 2018</v>
          </cell>
          <cell r="E30" t="str">
            <v>5 meses</v>
          </cell>
          <cell r="F30" t="str">
            <v>CONTRATACIÓN DIRECTA </v>
          </cell>
          <cell r="G30" t="str">
            <v>PROPIOS</v>
          </cell>
          <cell r="H30">
            <v>23675000</v>
          </cell>
          <cell r="I30">
            <v>23675000</v>
          </cell>
          <cell r="J30" t="str">
            <v>NO</v>
          </cell>
          <cell r="K30" t="str">
            <v>N/A</v>
          </cell>
          <cell r="L30" t="str">
            <v>SECRETARÍA DE GOBIERNO Y PARTICIPACIÓN </v>
          </cell>
        </row>
        <row r="31">
          <cell r="B31">
            <v>80111620</v>
          </cell>
          <cell r="C31" t="str">
            <v>Prestar servicios profesionales en el desarrollo del área de comunicaciones de la Secretaría de Gobierno y Participación en el marco del proyecto  "Buen Gobierno e Innovación en la gestión pública para el fortalecimiento de capacidades institucionales en </v>
          </cell>
          <cell r="D31" t="str">
            <v>01 de agosto de 2018</v>
          </cell>
          <cell r="E31" t="str">
            <v>5 meses</v>
          </cell>
          <cell r="F31" t="str">
            <v>CONTRATACIÓN DIRECTA </v>
          </cell>
          <cell r="G31" t="str">
            <v>PROPIOS</v>
          </cell>
          <cell r="H31">
            <v>23675000</v>
          </cell>
          <cell r="I31">
            <v>23675000</v>
          </cell>
          <cell r="J31" t="str">
            <v>NO</v>
          </cell>
          <cell r="K31" t="str">
            <v>N/A</v>
          </cell>
          <cell r="L31" t="str">
            <v>SECRETARÍA DE GOBIERNO Y PARTICIPACIÓN </v>
          </cell>
        </row>
        <row r="32">
          <cell r="B32">
            <v>80111620</v>
          </cell>
          <cell r="C32" t="str">
            <v>Prestar servicios profesionales especializados como apoyo en el desarrollo de prácticas de buen gobierno en los servidores públicos en el marco del proyecto "Buen Gobierno e Innovación en la gestión pública para el fortalecimiento de capacidades instituci</v>
          </cell>
          <cell r="D32" t="str">
            <v>01 de agosto de 2018</v>
          </cell>
          <cell r="E32" t="str">
            <v>5 meses</v>
          </cell>
          <cell r="F32" t="str">
            <v>CONTRATACIÓN DIRECTA </v>
          </cell>
          <cell r="G32" t="str">
            <v>PROPIOS</v>
          </cell>
          <cell r="H32">
            <v>23675000</v>
          </cell>
          <cell r="I32">
            <v>23675000</v>
          </cell>
          <cell r="J32" t="str">
            <v>NO</v>
          </cell>
          <cell r="K32" t="str">
            <v>N/A</v>
          </cell>
          <cell r="L32" t="str">
            <v>SECRETARÍA DE GOBIERNO Y PARTICIPACIÓN </v>
          </cell>
        </row>
        <row r="33">
          <cell r="B33">
            <v>80111607</v>
          </cell>
          <cell r="C33" t="str">
            <v>Prestar servicios profesionales en el desarrollo del área jurídica de la Secretaría de Gobierno y Participación  en el marco del proyecto  "Buen Gobierno e Innovación en la gestión pública para el fortalecimiento de capacidades institucionales en entidade</v>
          </cell>
          <cell r="D33" t="str">
            <v>01 de agosto de 2018</v>
          </cell>
          <cell r="E33" t="str">
            <v>5 meses</v>
          </cell>
          <cell r="F33" t="str">
            <v>CONTRATACIÓN DIRECTA </v>
          </cell>
          <cell r="G33" t="str">
            <v>PROPIOS</v>
          </cell>
          <cell r="H33">
            <v>18675000</v>
          </cell>
          <cell r="I33">
            <v>18675000</v>
          </cell>
          <cell r="J33" t="str">
            <v>NO</v>
          </cell>
          <cell r="K33" t="str">
            <v>N/A</v>
          </cell>
          <cell r="L33" t="str">
            <v>SECRETARÍA DE GOBIERNO Y PARTICIPACIÓN </v>
          </cell>
        </row>
        <row r="34">
          <cell r="B34">
            <v>80111604</v>
          </cell>
          <cell r="C34" t="str">
            <v>Prestar servicios de apoyo a la gestión en el desarrollo del área de comunicaciones de la Secretaría de Gobierno y Participación en el marco del proyecton  "Buen Gobierno e Innovación en la gestión pública para el fortalecimiento de capacidades institucio</v>
          </cell>
          <cell r="D34" t="str">
            <v>01 de agosto de 2018</v>
          </cell>
          <cell r="E34" t="str">
            <v>5 meses</v>
          </cell>
          <cell r="F34" t="str">
            <v>CONTRATACIÓN DIRECTA </v>
          </cell>
          <cell r="G34" t="str">
            <v>PROPIOS</v>
          </cell>
          <cell r="H34">
            <v>16525000</v>
          </cell>
          <cell r="I34">
            <v>16525000</v>
          </cell>
          <cell r="J34" t="str">
            <v>NO</v>
          </cell>
          <cell r="K34" t="str">
            <v>N/A</v>
          </cell>
          <cell r="L34" t="str">
            <v>SECRETARÍA DE GOBIERNO Y PARTICIPACIÓN </v>
          </cell>
        </row>
        <row r="35">
          <cell r="B35">
            <v>80141902</v>
          </cell>
          <cell r="C35" t="str">
            <v>Contratar la organización, logistica y suministro de alimentos requeridos  para los reuniones, capacitaciones y eventos en el marco del "PROYECTO  CONSOLIDAR Y PROMOCIONAR EL PROCESO ORGANIZATIVO DE LAS COMUNIDADES AFRODESCENDIENTES, INDÍGENAS DEL DEPARTA</v>
          </cell>
          <cell r="D35" t="str">
            <v>22 de enero de 2018</v>
          </cell>
          <cell r="E35" t="str">
            <v>11 meses</v>
          </cell>
          <cell r="F35" t="str">
            <v>SELECCIÓN ABREVIADA</v>
          </cell>
          <cell r="G35" t="str">
            <v>PROPIOS</v>
          </cell>
          <cell r="H35">
            <v>100000000</v>
          </cell>
          <cell r="I35">
            <v>100000000</v>
          </cell>
          <cell r="J35" t="str">
            <v>NO</v>
          </cell>
          <cell r="K35" t="str">
            <v>N/A</v>
          </cell>
          <cell r="L35" t="str">
            <v>SECRETARÍA DE GOBIERNO Y PARTICIPACIÓN </v>
          </cell>
        </row>
        <row r="36">
          <cell r="B36">
            <v>20102301</v>
          </cell>
          <cell r="C36" t="str">
            <v>Prestación de servicios de transporte a personal participante en los eventos programados en el PROYECTO “CONSOLIDAR Y PROMOCIONAR EL PROCESO ORGANIZATIVO DE LAS COMUNIDADES AFRODESCENDIENTES, INDÍGENAS DEL DEPARTAMENTO DEL CAUCA"</v>
          </cell>
          <cell r="D36" t="str">
            <v>22 de enero de 2018</v>
          </cell>
          <cell r="E36" t="str">
            <v>11 meses</v>
          </cell>
          <cell r="F36" t="str">
            <v>SELECCIÓN ABREVIADA</v>
          </cell>
          <cell r="G36" t="str">
            <v>PROPIOS</v>
          </cell>
          <cell r="H36">
            <v>177000000</v>
          </cell>
          <cell r="I36">
            <v>177000000</v>
          </cell>
          <cell r="J36" t="str">
            <v>NO</v>
          </cell>
          <cell r="K36" t="str">
            <v>N/A</v>
          </cell>
          <cell r="L36" t="str">
            <v>SECRETARÍA DE GOBIERNO Y PARTICIPACIÓN </v>
          </cell>
        </row>
        <row r="37">
          <cell r="B37">
            <v>80141902</v>
          </cell>
          <cell r="C37" t="str">
            <v>Organización, logistica y suministro de alimentos requeridos  para los reuniones, capacitaciones y eventos en el marco del Proyecto Construcción de la Política Pública Campesina.</v>
          </cell>
          <cell r="D37" t="str">
            <v>22 de enero de 2018</v>
          </cell>
          <cell r="E37" t="str">
            <v>11 meses</v>
          </cell>
          <cell r="F37" t="str">
            <v>SELECCIÓN ABREVIADA</v>
          </cell>
          <cell r="G37" t="str">
            <v>PROPIOS</v>
          </cell>
          <cell r="H37">
            <v>95000000</v>
          </cell>
          <cell r="I37">
            <v>95000000</v>
          </cell>
          <cell r="J37" t="str">
            <v>NO</v>
          </cell>
          <cell r="K37" t="str">
            <v>N/A</v>
          </cell>
          <cell r="L37" t="str">
            <v>SECRETARÍA DE GOBIERNO Y PARTICIPACIÓN </v>
          </cell>
        </row>
        <row r="38">
          <cell r="B38">
            <v>80111500</v>
          </cell>
          <cell r="C38" t="str">
            <v>Contratación de Servicios Profesionales en la Secretaría de Gobierno en apoyo al cumplimiento misional de la Secretaría en el marco del Proyecto “CONSOLIDAR Y PROMOCIONAR EL PROCESO ORGANIZATIVO DE LAS COMUNIDADES AFRODESCENDIENTES, INDÍGENAS DEL DEPARTAM</v>
          </cell>
          <cell r="D38" t="str">
            <v>22 de enero de 2018</v>
          </cell>
          <cell r="E38" t="str">
            <v>11 meses</v>
          </cell>
          <cell r="F38" t="str">
            <v>CONTRATACIÓN DIRECTA </v>
          </cell>
          <cell r="G38" t="str">
            <v>PROPIOS</v>
          </cell>
          <cell r="H38">
            <v>55000000</v>
          </cell>
          <cell r="I38">
            <v>55000000</v>
          </cell>
          <cell r="J38" t="str">
            <v>NO</v>
          </cell>
          <cell r="K38" t="str">
            <v>N/A</v>
          </cell>
          <cell r="L38" t="str">
            <v>SECRETARÍA DE GOBIERNO Y PARTICIPACIÓN </v>
          </cell>
        </row>
        <row r="39">
          <cell r="B39">
            <v>80111500</v>
          </cell>
          <cell r="C39" t="str">
            <v>Contratación de Servicios Profesionales en la Secretaría de Gobierno en apoyo al cumplimiento misional de la Secretarìa, en el marco del Proyecto PROYECTO “CONSOLIDAR Y PROMOCIONAR EL PROCESO ORGANIZATIVO DE LAS COMUNIDADES AFRODESCENDIENTES, INDÍGENAS DE</v>
          </cell>
          <cell r="D39" t="str">
            <v>22 de enero de 2018</v>
          </cell>
          <cell r="E39" t="str">
            <v>4 meses</v>
          </cell>
          <cell r="F39" t="str">
            <v>CONTRATACIÓN DIRECTA </v>
          </cell>
          <cell r="G39" t="str">
            <v>PROPIOS</v>
          </cell>
          <cell r="H39">
            <v>36900000</v>
          </cell>
          <cell r="I39">
            <v>36900000</v>
          </cell>
          <cell r="J39" t="str">
            <v>NO</v>
          </cell>
          <cell r="K39" t="str">
            <v>N/A</v>
          </cell>
          <cell r="L39" t="str">
            <v>SECRETARÍA DE GOBIERNO Y PARTICIPACIÓN </v>
          </cell>
        </row>
        <row r="40">
          <cell r="B40">
            <v>80111500</v>
          </cell>
          <cell r="C40" t="str">
            <v>Contratación de Servicios Profesionales en la Secretaría de Gobierno en apoyo al cumplimiento misional de la Secretarìa, en el marco del Proyecto PROYECTO “CONSOLIDAR Y PROMOCIONAR EL PROCESO ORGANIZATIVO DE LAS COMUNIDADES AFRODESCENDIENTES, INDÍGENAS DE</v>
          </cell>
          <cell r="D40" t="str">
            <v>22 de enero de 2018</v>
          </cell>
          <cell r="E40" t="str">
            <v>11 meses</v>
          </cell>
          <cell r="F40" t="str">
            <v>CONTRATACIÓN DIRECTA </v>
          </cell>
          <cell r="G40" t="str">
            <v>PROPIOS</v>
          </cell>
          <cell r="H40">
            <v>36900000</v>
          </cell>
          <cell r="I40">
            <v>36900000</v>
          </cell>
          <cell r="J40" t="str">
            <v>NO</v>
          </cell>
          <cell r="K40" t="str">
            <v>N/A</v>
          </cell>
          <cell r="L40" t="str">
            <v>SECRETARÍA DE GOBIERNO Y PARTICIPACIÓN </v>
          </cell>
        </row>
        <row r="41">
          <cell r="B41">
            <v>80111500</v>
          </cell>
          <cell r="C41" t="str">
            <v>Contratación de Servicios Profesionales en la Secretaría de Gobierno en apoyo al cumplimiento misional de la Secretarìa, en el marco del PROYECTO “CONSOLIDAR Y PROMOCIONAR EL PROCESO ORGANIZATIVO DE LAS COMUNIDADES AFRODESCENDIENTES, INDÍGENAS DEL DEPARTA</v>
          </cell>
          <cell r="D41" t="str">
            <v>22 de enero de 2018</v>
          </cell>
          <cell r="E41" t="str">
            <v>11 meses</v>
          </cell>
          <cell r="F41" t="str">
            <v>CONTRATACIÓN DIRECTA </v>
          </cell>
          <cell r="G41" t="str">
            <v>PROPIOS</v>
          </cell>
          <cell r="H41">
            <v>36900000</v>
          </cell>
          <cell r="I41">
            <v>36900000</v>
          </cell>
          <cell r="J41" t="str">
            <v>NO</v>
          </cell>
          <cell r="K41" t="str">
            <v>N/A</v>
          </cell>
          <cell r="L41" t="str">
            <v>SECRETARÍA DE GOBIERNO Y PARTICIPACIÓN </v>
          </cell>
        </row>
        <row r="42">
          <cell r="B42">
            <v>80111500</v>
          </cell>
          <cell r="C42" t="str">
            <v>Contratación de Servicios Profesionales en la Secretaría de Gobierno en apoyo al cumplimiento misional de la Secretaría, en el marco del Proyecto de Construcción de Politica Publica Campesina.</v>
          </cell>
          <cell r="D42" t="str">
            <v>22 de enero de 2018</v>
          </cell>
          <cell r="E42" t="str">
            <v>11 meses</v>
          </cell>
          <cell r="F42" t="str">
            <v>CONTRATACIÓN DIRECTA </v>
          </cell>
          <cell r="G42" t="str">
            <v>PROPIOS</v>
          </cell>
          <cell r="H42">
            <v>36900000</v>
          </cell>
          <cell r="I42">
            <v>36900000</v>
          </cell>
          <cell r="J42" t="str">
            <v>NO</v>
          </cell>
          <cell r="K42" t="str">
            <v>N/A</v>
          </cell>
          <cell r="L42" t="str">
            <v>SECRETARÍA DE GOBIERNO Y PARTICIPACIÓN </v>
          </cell>
        </row>
        <row r="43">
          <cell r="B43">
            <v>80111620</v>
          </cell>
          <cell r="C43" t="str">
            <v>Contratación Profesional en Ciencias Sociales, Humanas y/o jurídicas con Posgrado. Conocimiento en la Ley 1448 de 2011, Decreto 4800 de 2011 y Decretos diferenciales de Ley 4633, 4634 y 4635 de 2011. Experiencia en trabajo comunitario y proyectos con pobl</v>
          </cell>
          <cell r="D43" t="str">
            <v>22 de enero de 2018</v>
          </cell>
          <cell r="E43" t="str">
            <v>11 meses</v>
          </cell>
          <cell r="F43" t="str">
            <v>CONTRATACIÓN DIRECTA </v>
          </cell>
          <cell r="G43" t="str">
            <v>PROPIOS</v>
          </cell>
          <cell r="H43">
            <v>55000000</v>
          </cell>
          <cell r="I43">
            <v>55000000</v>
          </cell>
          <cell r="J43" t="str">
            <v>NO</v>
          </cell>
          <cell r="K43" t="str">
            <v>N/A</v>
          </cell>
          <cell r="L43" t="str">
            <v>SECRETARÍA DE GOBIERNO Y PARTICIPACIÓN </v>
          </cell>
        </row>
        <row r="44">
          <cell r="B44">
            <v>80111607</v>
          </cell>
          <cell r="C44" t="str">
            <v>Contratación Profesional  en Derecho. Conocimientos en procesos de restitución de tierras para vìctimas del conflicto armado. Experiencia en trabajo comunitario. Apoyo proyecto "Implementación de medidas de reparación integral para víctimas del conflicto </v>
          </cell>
          <cell r="D44" t="str">
            <v>22 de enero de 2018</v>
          </cell>
          <cell r="E44" t="str">
            <v>11 meses</v>
          </cell>
          <cell r="F44" t="str">
            <v>CONTRATACIÓN DIRECTA </v>
          </cell>
          <cell r="G44" t="str">
            <v>PROPIOS</v>
          </cell>
          <cell r="H44">
            <v>48565000</v>
          </cell>
          <cell r="I44">
            <v>48565000</v>
          </cell>
          <cell r="J44" t="str">
            <v>NO</v>
          </cell>
          <cell r="K44" t="str">
            <v>N/A</v>
          </cell>
          <cell r="L44" t="str">
            <v>SECRETARÍA DE GOBIERNO Y PARTICIPACIÓN </v>
          </cell>
        </row>
        <row r="45">
          <cell r="B45">
            <v>80111620</v>
          </cell>
          <cell r="C45" t="str">
            <v>Contratación Profesional en Ciencias Sociales, Humanas y/o jurídicas con Posgrado. Experiencia en trabajo comunitario y proyectos con población vulnerable. Apoyo proyecto "Implementación de medidas de reparación integral para víctimas del conflicto armado</v>
          </cell>
          <cell r="D45" t="str">
            <v>22 de enero de 2018</v>
          </cell>
          <cell r="E45" t="str">
            <v>11 meses</v>
          </cell>
          <cell r="F45" t="str">
            <v>CONTRATACIÓN DIRECTA </v>
          </cell>
          <cell r="G45" t="str">
            <v>PROPIOS</v>
          </cell>
          <cell r="H45">
            <v>52085000</v>
          </cell>
          <cell r="I45">
            <v>52085000</v>
          </cell>
          <cell r="J45" t="str">
            <v>NO</v>
          </cell>
          <cell r="K45" t="str">
            <v>N/A</v>
          </cell>
          <cell r="L45" t="str">
            <v>SECRETARÍA DE GOBIERNO Y PARTICIPACIÓN </v>
          </cell>
        </row>
        <row r="46">
          <cell r="B46">
            <v>80111614</v>
          </cell>
          <cell r="C46" t="str">
            <v>Contratación profesional Ingeniero de sistemas o formación en áreas afines. Experiencia en análisis de bases de datos y cruces de información. Apoyo proyecto "Implementación de medidas de reparación integral para víctimas del conflicto armado en el depart</v>
          </cell>
          <cell r="D46" t="str">
            <v>22 de enero de 2018</v>
          </cell>
          <cell r="E46" t="str">
            <v>11 meses</v>
          </cell>
          <cell r="F46" t="str">
            <v>CONTRATACIÓN DIRECTA </v>
          </cell>
          <cell r="G46" t="str">
            <v>PROPIOS</v>
          </cell>
          <cell r="H46">
            <v>37565000</v>
          </cell>
          <cell r="I46">
            <v>37565000</v>
          </cell>
          <cell r="J46" t="str">
            <v>NO</v>
          </cell>
          <cell r="K46" t="str">
            <v>N/A</v>
          </cell>
          <cell r="L46" t="str">
            <v>SECRETARÍA DE GOBIERNO Y PARTICIPACIÓN </v>
          </cell>
        </row>
        <row r="47">
          <cell r="B47">
            <v>80111620</v>
          </cell>
          <cell r="C47" t="str">
            <v>Contratación Profesional en Ciencias Sociales, Humanas y/o jurídicas con Posgrado. Conocimiento en la Ley 1448 de 2011. Experiencia en trabajo comunitario y proyectos con población vulnerable. Apoyo proyecto "Implementación de medidas de reparación integr</v>
          </cell>
          <cell r="D47" t="str">
            <v>22 de enero de 2018</v>
          </cell>
          <cell r="E47" t="str">
            <v>11 meses</v>
          </cell>
          <cell r="F47" t="str">
            <v>CONTRATACIÓN DIRECTA </v>
          </cell>
          <cell r="G47" t="str">
            <v>PROPIOS</v>
          </cell>
          <cell r="H47">
            <v>52085000</v>
          </cell>
          <cell r="I47">
            <v>52085000</v>
          </cell>
          <cell r="J47" t="str">
            <v>NO</v>
          </cell>
          <cell r="K47" t="str">
            <v>N/A</v>
          </cell>
          <cell r="L47" t="str">
            <v>SECRETARÍA DE GOBIERNO Y PARTICIPACIÓN </v>
          </cell>
        </row>
        <row r="48">
          <cell r="B48">
            <v>80141902</v>
          </cell>
          <cell r="C48" t="str">
            <v>Contratación operador logístico para cumplir el objetivo espécifico 1 del proyecto  "Implementación de medidas de reparación integral para víctimas del conflicto armado en el departamento del Cauca": Capacitar y hacer difusión sobre el funcionamiento de l</v>
          </cell>
          <cell r="D48" t="str">
            <v>22 de enero de 2018</v>
          </cell>
          <cell r="E48" t="str">
            <v>11 meses</v>
          </cell>
          <cell r="F48" t="str">
            <v>SELECCIÓN ABREVIADA</v>
          </cell>
          <cell r="G48" t="str">
            <v>PROPIOS</v>
          </cell>
          <cell r="H48">
            <v>31342000</v>
          </cell>
          <cell r="I48">
            <v>31342000</v>
          </cell>
          <cell r="J48" t="str">
            <v>NO</v>
          </cell>
          <cell r="K48" t="str">
            <v>N/A</v>
          </cell>
          <cell r="L48" t="str">
            <v>SECRETARÍA DE GOBIERNO Y PARTICIPACIÓN </v>
          </cell>
        </row>
        <row r="49">
          <cell r="B49">
            <v>80141902</v>
          </cell>
          <cell r="C49" t="str">
            <v>Contratación operador logístico para cumplir el objetivo espécifico 2 del proyecto  "Implementación de medidas de reparación integral para víctimas del conflicto armado en el departamento del Cauca": Atender de manera oportuna y diferencial las crisis hum</v>
          </cell>
          <cell r="D49" t="str">
            <v>22 de enero de 2018</v>
          </cell>
          <cell r="E49" t="str">
            <v>11 meses</v>
          </cell>
          <cell r="F49" t="str">
            <v>SUBASTA INVERSA</v>
          </cell>
          <cell r="G49" t="str">
            <v>PROPIOS</v>
          </cell>
          <cell r="H49">
            <v>310620000</v>
          </cell>
          <cell r="I49">
            <v>310620000</v>
          </cell>
          <cell r="J49" t="str">
            <v>NO</v>
          </cell>
          <cell r="K49" t="str">
            <v>N/A</v>
          </cell>
          <cell r="L49" t="str">
            <v>SECRETARÍA DE GOBIERNO Y PARTICIPACIÓN </v>
          </cell>
        </row>
        <row r="50">
          <cell r="B50">
            <v>80141902</v>
          </cell>
          <cell r="C50" t="str">
            <v>Contratación operador logístico para cumplir el objetivo espécifico 3 del proyecto  "Implementación de medidas de reparación integral para víctimas del conflicto armado en el departamento del Cauca": Implementar las medidas de reparación integral contempl</v>
          </cell>
          <cell r="D50" t="str">
            <v>22 de enero de 2018</v>
          </cell>
          <cell r="E50" t="str">
            <v>11 meses</v>
          </cell>
          <cell r="F50" t="str">
            <v>SELECCIÓN ABREVIADA</v>
          </cell>
          <cell r="G50" t="str">
            <v>PROPIOS</v>
          </cell>
          <cell r="H50">
            <v>36000000</v>
          </cell>
          <cell r="I50">
            <v>36000000</v>
          </cell>
          <cell r="J50" t="str">
            <v>NO</v>
          </cell>
          <cell r="K50" t="str">
            <v>N/A</v>
          </cell>
          <cell r="L50" t="str">
            <v>SECRETARÍA DE GOBIERNO Y PARTICIPACIÓN </v>
          </cell>
        </row>
        <row r="51">
          <cell r="B51">
            <v>80141902</v>
          </cell>
          <cell r="C51" t="str">
            <v>Contratación operador logístico para cumplir el objetivo espécifico 3 del proyecto  "Implementación de medidas de reparación integral para víctimas del conflicto armado en el departamento del Cauca": Medidas de reparación integral contempladas en la Ley 1</v>
          </cell>
          <cell r="D51" t="str">
            <v>22 de enero de 2018</v>
          </cell>
          <cell r="E51" t="str">
            <v>11 meses</v>
          </cell>
          <cell r="F51" t="str">
            <v>SUBASTA INVERSA</v>
          </cell>
          <cell r="G51" t="str">
            <v>PROPIOS</v>
          </cell>
          <cell r="H51">
            <v>282707000</v>
          </cell>
          <cell r="I51">
            <v>282707000</v>
          </cell>
          <cell r="J51" t="str">
            <v>NO</v>
          </cell>
          <cell r="K51" t="str">
            <v>N/A</v>
          </cell>
          <cell r="L51" t="str">
            <v>SECRETARÍA DE GOBIERNO Y PARTICIPACIÓN </v>
          </cell>
        </row>
        <row r="52">
          <cell r="B52">
            <v>80141902</v>
          </cell>
          <cell r="C52" t="str">
            <v>Contratación operador logístico para cumplir el objetivo espécifico 3 del proyecto  "Implementación de medidas de reparación integral para víctimas del conflicto armado en el departamento del Cauca": Medidas de reparación integral contempladas en la Ley 1</v>
          </cell>
          <cell r="D52" t="str">
            <v>22 de enero de 2018</v>
          </cell>
          <cell r="E52" t="str">
            <v>11 meses</v>
          </cell>
          <cell r="F52" t="str">
            <v>SUBASTA INVERSA</v>
          </cell>
          <cell r="G52" t="str">
            <v>PROPIOS</v>
          </cell>
          <cell r="H52">
            <v>146072000</v>
          </cell>
          <cell r="I52">
            <v>146072000</v>
          </cell>
          <cell r="J52" t="str">
            <v>NO</v>
          </cell>
          <cell r="K52" t="str">
            <v>N/A</v>
          </cell>
          <cell r="L52" t="str">
            <v>SECRETARÍA DE GOBIERNO Y PARTICIPACIÓN </v>
          </cell>
        </row>
        <row r="53">
          <cell r="B53">
            <v>80141902</v>
          </cell>
          <cell r="C53" t="str">
            <v>Contratación operador para cumplir el objetivo espécifico 3 del proyecto  "Implementación de medidas de reparación integral para víctimas del conflicto armado en el departamento del Cauca": Dos iniciativas/proyectos de recuperación de la memoria histórica</v>
          </cell>
          <cell r="D53" t="str">
            <v>22 de enero de 2018</v>
          </cell>
          <cell r="E53" t="str">
            <v>11 meses</v>
          </cell>
          <cell r="F53" t="str">
            <v>SELECCIÓN ABREVIADA</v>
          </cell>
          <cell r="G53" t="str">
            <v>PROPIOS</v>
          </cell>
          <cell r="H53">
            <v>37900000</v>
          </cell>
          <cell r="I53">
            <v>37900000</v>
          </cell>
          <cell r="J53" t="str">
            <v>NO</v>
          </cell>
          <cell r="K53" t="str">
            <v>N/A</v>
          </cell>
          <cell r="L53" t="str">
            <v>SECRETARÍA DE GOBIERNO Y PARTICIPACIÓN </v>
          </cell>
        </row>
        <row r="54">
          <cell r="B54">
            <v>80141902</v>
          </cell>
          <cell r="C54" t="str">
            <v>Contratación operador para cumplir el objetivo espécifico 3 del proyecto  "Implementación de medidas de reparación integral para víctimas del conflicto armado en el departamento del Cauca": Cuatro acciones/  iniciativas/productivas o psicosociales con enf</v>
          </cell>
          <cell r="D54" t="str">
            <v>22 de enero de 2018</v>
          </cell>
          <cell r="E54" t="str">
            <v>11 meses</v>
          </cell>
          <cell r="F54" t="str">
            <v>SUBASTA INVERSA</v>
          </cell>
          <cell r="G54" t="str">
            <v>PROPIOS</v>
          </cell>
          <cell r="H54">
            <v>100000000</v>
          </cell>
          <cell r="I54">
            <v>100000000</v>
          </cell>
          <cell r="J54" t="str">
            <v>NO</v>
          </cell>
          <cell r="K54" t="str">
            <v>N/A</v>
          </cell>
          <cell r="L54" t="str">
            <v>SECRETARÍA DE GOBIERNO Y PARTICIPACIÓN </v>
          </cell>
        </row>
        <row r="55">
          <cell r="B55">
            <v>80141902</v>
          </cell>
          <cell r="C55" t="str">
            <v>Contratación operador logístico para cumplir el objetivo espécifico 4 del proyecto  "Implementación de medidas de reparación integral para víctimas del conflicto armado en el departamento del Cauca": Garantizar la participación de las víctimas a través de</v>
          </cell>
          <cell r="D55" t="str">
            <v>22 de enero de 2018</v>
          </cell>
          <cell r="E55" t="str">
            <v>11 meses</v>
          </cell>
          <cell r="F55" t="str">
            <v>SUBASTA INVERSA</v>
          </cell>
          <cell r="G55" t="str">
            <v>PROPIOS</v>
          </cell>
          <cell r="H55">
            <v>122334000</v>
          </cell>
          <cell r="I55">
            <v>122334000</v>
          </cell>
          <cell r="J55" t="str">
            <v>NO</v>
          </cell>
          <cell r="K55" t="str">
            <v>N/A</v>
          </cell>
          <cell r="L55" t="str">
            <v>SECRETARÍA DE GOBIERNO Y PARTICIPACIÓN </v>
          </cell>
        </row>
        <row r="56">
          <cell r="B56">
            <v>80141902</v>
          </cell>
          <cell r="C56" t="str">
            <v>Contratación operador logístico para cumplir el objetivo espécifico 5 del proyecto  "Implementación de medidas de reparación integral para víctimas del conflicto armado en el departamento del Cauca": Articular la oferta institucional de las instituciones </v>
          </cell>
          <cell r="D56" t="str">
            <v>22 de enero de 2018</v>
          </cell>
          <cell r="E56" t="str">
            <v>11 meses</v>
          </cell>
          <cell r="F56" t="str">
            <v>SELECCIÓN ABREVIADA</v>
          </cell>
          <cell r="G56" t="str">
            <v>PROPIOS</v>
          </cell>
          <cell r="H56">
            <v>57268000</v>
          </cell>
          <cell r="I56">
            <v>57268000</v>
          </cell>
          <cell r="J56" t="str">
            <v>NO</v>
          </cell>
          <cell r="K56" t="str">
            <v>N/A</v>
          </cell>
          <cell r="L56" t="str">
            <v>SECRETARÍA DE GOBIERNO Y PARTICIPACIÓN </v>
          </cell>
        </row>
        <row r="57">
          <cell r="B57">
            <v>80141902</v>
          </cell>
          <cell r="C57" t="str">
            <v>Contratación operador logístico para cumplir el objetivo espécifico 6 del proyecto  "Implementación de medidas de reparación integral para víctimas del conflicto armado en el departamento del Cauca": Brindar asistencia y acompañamiento a los municipios de</v>
          </cell>
          <cell r="D57" t="str">
            <v>22 de enero de 2018</v>
          </cell>
          <cell r="E57" t="str">
            <v>11 meses</v>
          </cell>
          <cell r="F57" t="str">
            <v>SELECCIÓN ABREVIADA</v>
          </cell>
          <cell r="G57" t="str">
            <v>PROPIOS</v>
          </cell>
          <cell r="H57">
            <v>4152000</v>
          </cell>
          <cell r="I57">
            <v>4152000</v>
          </cell>
          <cell r="J57" t="str">
            <v>NO</v>
          </cell>
          <cell r="K57" t="str">
            <v>N/A</v>
          </cell>
          <cell r="L57" t="str">
            <v>SECRETARÍA DE GOBIERNO Y PARTICIPACIÓN </v>
          </cell>
        </row>
        <row r="58">
          <cell r="B58">
            <v>80111620</v>
          </cell>
          <cell r="C58" t="str">
            <v>PRESTAR LOS SERVICIOS PROFESIONALES  ESPECIALIZADOS EN LA SECRETARÍA DE GOBIERNO Y PARTICIPACIÓN PARA APOYAR LA COORDINACIÓN  DEL PROYECTO "DINAMIZADORES DE PAZ Y CONVIVENCIA CIUDADANA" </v>
          </cell>
          <cell r="D58" t="str">
            <v>22 de enero de 2018</v>
          </cell>
          <cell r="E58" t="str">
            <v>11 meses</v>
          </cell>
          <cell r="F58" t="str">
            <v>CONTRATACIÓN DIRECTA </v>
          </cell>
          <cell r="G58" t="str">
            <v>PROPIOS / FONSET</v>
          </cell>
          <cell r="H58">
            <v>55000000</v>
          </cell>
          <cell r="I58">
            <v>55000000</v>
          </cell>
          <cell r="J58" t="str">
            <v>NO</v>
          </cell>
          <cell r="K58" t="str">
            <v>N/A</v>
          </cell>
          <cell r="L58" t="str">
            <v>SECRETARÍA DE GOBIERNO Y PARTICIPACIÓN 
ASESOR DE PAZ - DESPACHO DEL GOBERNADOR</v>
          </cell>
        </row>
        <row r="59">
          <cell r="B59">
            <v>80111604</v>
          </cell>
          <cell r="C59" t="str">
            <v>PRESTAR SERVICIOS TÉCNICOS DE APOYO A LA GESTIÓN  EN LA SECRETARÍA DE GOBIERNO Y PARTICIPACIÓN APOYANDO LA EJECUCIÓN DE ACTIVIDADES  EN EL MARCO DEL PROYECTO "DINAMIZADORES DE PAZ Y CONVIVENCIA CIUDADANA" 
</v>
          </cell>
          <cell r="D59" t="str">
            <v>22 de enero de 2018</v>
          </cell>
          <cell r="E59" t="str">
            <v>11 meses</v>
          </cell>
          <cell r="F59" t="str">
            <v>CONTRATACIÓN DIRECTA </v>
          </cell>
          <cell r="G59" t="str">
            <v>PROPIOS / FONSET</v>
          </cell>
          <cell r="H59">
            <v>27555000</v>
          </cell>
          <cell r="I59">
            <v>27555000</v>
          </cell>
          <cell r="J59" t="str">
            <v>NO</v>
          </cell>
          <cell r="K59" t="str">
            <v>N/A</v>
          </cell>
          <cell r="L59" t="str">
            <v>SECRETARÍA DE GOBIERNO Y PARTICIPACIÓN 
ASESOR DE PAZ - DESPACHO DEL GOBERNADOR</v>
          </cell>
        </row>
        <row r="60">
          <cell r="B60">
            <v>80111620</v>
          </cell>
          <cell r="C60" t="str">
            <v>PRESTAR LOS SERVICIOS PROFESIONALES  EN LA SECRETARÍA DE GOBIERNO Y PARTICIPACIÓN  APOYANDO EL MONITOREO Y EVALUACIÓN DEL PROYECTO "DINAMIZADORES DE PAZ Y CONVIVENCIA CIUDADANA" </v>
          </cell>
          <cell r="D60" t="str">
            <v>22 de enero de 2018</v>
          </cell>
          <cell r="E60" t="str">
            <v>11 meses</v>
          </cell>
          <cell r="F60" t="str">
            <v>CONTRATACIÓN DIRECTA </v>
          </cell>
          <cell r="G60" t="str">
            <v>PROPIOS / FONSET</v>
          </cell>
          <cell r="H60">
            <v>46585000</v>
          </cell>
          <cell r="I60">
            <v>46585000</v>
          </cell>
          <cell r="J60" t="str">
            <v>NO</v>
          </cell>
          <cell r="K60" t="str">
            <v>N/A</v>
          </cell>
          <cell r="L60" t="str">
            <v>SECRETARÍA DE GOBIERNO Y PARTICIPACIÓN 
ASESOR DE PAZ - DESPACHO DEL GOBERNADOR</v>
          </cell>
        </row>
        <row r="61">
          <cell r="B61">
            <v>80111620</v>
          </cell>
          <cell r="C61" t="str">
            <v>PRESTAR LOS SERVICIOS PROFESIONALES EN LA SECRETARÍA DE GOBIERNO Y PARTICIPACIÓN  APOYANDO LA DIVULGACIÓN Y COMUNICACIÓN DE LAS ACCIONES DESARROLLADAS EN EL MARCO DEL PROYECTO "DINAMIZADORES DE PAZ Y CONVIVENCIA CIUDADANA" </v>
          </cell>
          <cell r="D61" t="str">
            <v>22 de enero de 2018</v>
          </cell>
          <cell r="E61" t="str">
            <v>11 meses</v>
          </cell>
          <cell r="F61" t="str">
            <v>CONTRATACIÓN DIRECTA </v>
          </cell>
          <cell r="G61" t="str">
            <v>PROPIOS / FONSET</v>
          </cell>
          <cell r="H61">
            <v>43065000</v>
          </cell>
          <cell r="I61">
            <v>43065000</v>
          </cell>
          <cell r="J61" t="str">
            <v>NO</v>
          </cell>
          <cell r="K61" t="str">
            <v>N/A</v>
          </cell>
          <cell r="L61" t="str">
            <v>SECRETARÍA DE GOBIERNO Y PARTICIPACIÓN 
ASESOR DE PAZ - DESPACHO DEL GOBERNADOR</v>
          </cell>
        </row>
        <row r="62">
          <cell r="B62">
            <v>80111620</v>
          </cell>
          <cell r="C62" t="str">
            <v>PRESTAR SERVICIOS TÉCNICOS DE APOYO  EN LA SECRETARÍA DE GOBIERNO Y PARTICIPACIÓN  APOYANDO LA  REALIZACION DE PIEZAS AUDIOVISUALES  EN EL MARCO DEL PROYECTO "DINAMIZADORES DE PAZ Y CONVIVENCIA CIUDADANA" 
</v>
          </cell>
          <cell r="D62" t="str">
            <v>22 de enero de 2018</v>
          </cell>
          <cell r="E62" t="str">
            <v>11 meses</v>
          </cell>
          <cell r="F62" t="str">
            <v>CONTRATACIÓN DIRECTA </v>
          </cell>
          <cell r="G62" t="str">
            <v>PROPIOS / FONSET</v>
          </cell>
          <cell r="H62">
            <v>30855500</v>
          </cell>
          <cell r="I62">
            <v>30855500</v>
          </cell>
          <cell r="J62" t="str">
            <v>NO</v>
          </cell>
          <cell r="K62" t="str">
            <v>N/A</v>
          </cell>
          <cell r="L62" t="str">
            <v>SECRETARÍA DE GOBIERNO Y PARTICIPACIÓN 
ASESOR DE PAZ - DESPACHO DEL GOBERNADOR</v>
          </cell>
        </row>
        <row r="63">
          <cell r="B63">
            <v>80111620</v>
          </cell>
          <cell r="C63" t="str">
            <v>PRESTAR SERVICIOS TÉCNICOS DE APOYO A LA GESTIÓN EN LA SECRETARÍA DE GOBIERNO Y PARTICIPACIÓN  PARA LA DIAGRAMACIÓN DE PIEZAS COMUNICATIVAS Y  AUDIOVISUALES  EN EL MARCO DEL PROYECTO "DINAMIZADORES DE PAZ Y CONVIVENCIA CIUDADANA" </v>
          </cell>
          <cell r="D63" t="str">
            <v>22 de enero de 2018</v>
          </cell>
          <cell r="E63" t="str">
            <v>11 meses</v>
          </cell>
          <cell r="F63" t="str">
            <v>CONTRATACIÓN DIRECTA </v>
          </cell>
          <cell r="G63" t="str">
            <v>PROPIOS / FONSET</v>
          </cell>
          <cell r="H63">
            <v>40065000</v>
          </cell>
          <cell r="I63">
            <v>40065000</v>
          </cell>
          <cell r="J63" t="str">
            <v>NO</v>
          </cell>
          <cell r="K63" t="str">
            <v>N/A</v>
          </cell>
          <cell r="L63" t="str">
            <v>SECRETARÍA DE GOBIERNO Y PARTICIPACIÓN 
ASESOR DE PAZ - DESPACHO DEL GOBERNADOR</v>
          </cell>
        </row>
        <row r="64">
          <cell r="B64">
            <v>80111620</v>
          </cell>
          <cell r="C64" t="str">
            <v>PRESTAR LOS SERVICIOS PROFESIONALES S EN LA SECRETARÍA DE GOBIERNO Y PARTICIPACIÓN PARA APOYAR LA IMPLEMENTACIÓN DEL ACUERDO DE PAZ EN EL MARCO DEL PROYECTO "DINAMIZADORES DE PAZ Y CONVIVENCIA CIUDADANA" </v>
          </cell>
          <cell r="D64" t="str">
            <v>22 de enero de 2018</v>
          </cell>
          <cell r="E64" t="str">
            <v>11 meses</v>
          </cell>
          <cell r="F64" t="str">
            <v>CONTRATACIÓN DIRECTA </v>
          </cell>
          <cell r="G64" t="str">
            <v>PROPIOS / FONSET</v>
          </cell>
          <cell r="H64">
            <v>43065000</v>
          </cell>
          <cell r="I64">
            <v>43065000</v>
          </cell>
          <cell r="J64" t="str">
            <v>NO</v>
          </cell>
          <cell r="K64" t="str">
            <v>N/A</v>
          </cell>
          <cell r="L64" t="str">
            <v>SECRETARÍA DE GOBIERNO Y PARTICIPACIÓN 
ASESOR DE PAZ - DESPACHO DEL GOBERNADOR</v>
          </cell>
        </row>
        <row r="65">
          <cell r="B65">
            <v>80111620</v>
          </cell>
          <cell r="C65" t="str">
            <v>PRESTAR LOS SERVICIOS PROFESIONALES  ESPECIALIZADOS EN LA SECRETARÍA DE GOBIERNO Y PARTICIPACIÓN PARA APOYAR LA SOCIALIZACIÓN DEL NUEVO CÓDIGO DE POLICÍA EN EL MARCO DEL PROYECTO  "DINAMIZADORES DE PAZ Y CONVIVENCIA CIUDADANA" </v>
          </cell>
          <cell r="D65" t="str">
            <v>22 de enero de 2018</v>
          </cell>
          <cell r="E65" t="str">
            <v>11 meses</v>
          </cell>
          <cell r="F65" t="str">
            <v>CONTRATACIÓN DIRECTA </v>
          </cell>
          <cell r="G65" t="str">
            <v>PROPIOS / FONSET</v>
          </cell>
          <cell r="H65">
            <v>43065000</v>
          </cell>
          <cell r="I65">
            <v>43065000</v>
          </cell>
          <cell r="J65" t="str">
            <v>NO</v>
          </cell>
          <cell r="K65" t="str">
            <v>N/A</v>
          </cell>
          <cell r="L65" t="str">
            <v>SECRETARÍA DE GOBIERNO Y PARTICIPACIÓN 
ASESOR DE PAZ - DESPACHO DEL GOBERNADOR</v>
          </cell>
        </row>
        <row r="66">
          <cell r="B66">
            <v>80111620</v>
          </cell>
          <cell r="C66" t="str">
            <v>PRESTAR SERVICIOS TÉCNICOS DE APOYO A LA GESTIÓN EN LA SECRETARÍA DE GOBIERNO Y PARTICIPACIÓN COMO ENLACE TERRITORIAL Y DINAMIZADOR DE PAZ EN EL MUNICIPIO DE CAJIBIO EN EL MARCO DEL PROYECTO "DINAMIZADORES DE PAZ Y CONVIVENCIA CIUDADANA" </v>
          </cell>
          <cell r="D66" t="str">
            <v>22 de enero de 2018</v>
          </cell>
          <cell r="E66" t="str">
            <v>11 meses</v>
          </cell>
          <cell r="F66" t="str">
            <v>CONTRATACIÓN DIRECTA </v>
          </cell>
          <cell r="G66" t="str">
            <v>PROPIOS / FONSET</v>
          </cell>
          <cell r="H66">
            <v>30855000</v>
          </cell>
          <cell r="I66">
            <v>30855000</v>
          </cell>
          <cell r="J66" t="str">
            <v>NO</v>
          </cell>
          <cell r="K66" t="str">
            <v>N/A</v>
          </cell>
          <cell r="L66" t="str">
            <v>SECRETARÍA DE GOBIERNO Y PARTICIPACIÓN 
ASESOR DE PAZ - DESPACHO DEL GOBERNADOR</v>
          </cell>
        </row>
        <row r="67">
          <cell r="B67">
            <v>80111620</v>
          </cell>
          <cell r="C67" t="str">
            <v>PRESTAR SERVICIOS TÉCNICOS DE APOYO A LA GESTIÓN EN LA SECRETARÍA DE GOBIERNO Y PARTICIPACIÓN COMO ENLACE TERRITORIAL Y DINAMIZADOR DE PAZ EN EL MUNICIPIO DE PIAMONTE  EN EL MARCO DEL PROYECTO "DINAMIZADORES DE PAZ Y CONVIVENCIA CIUDADANA" </v>
          </cell>
          <cell r="D67" t="str">
            <v>22 de enero de 2018</v>
          </cell>
          <cell r="E67" t="str">
            <v>11 meses</v>
          </cell>
          <cell r="F67" t="str">
            <v>CONTRATACIÓN DIRECTA </v>
          </cell>
          <cell r="G67" t="str">
            <v>PROPIOS / FONSET</v>
          </cell>
          <cell r="H67">
            <v>33055000</v>
          </cell>
          <cell r="I67">
            <v>33055000</v>
          </cell>
          <cell r="J67" t="str">
            <v>NO</v>
          </cell>
          <cell r="K67" t="str">
            <v>N/A</v>
          </cell>
          <cell r="L67" t="str">
            <v>SECRETARÍA DE GOBIERNO Y PARTICIPACIÓN 
ASESOR DE PAZ - DESPACHO DEL GOBERNADOR</v>
          </cell>
        </row>
        <row r="68">
          <cell r="B68">
            <v>80111620</v>
          </cell>
          <cell r="C68" t="str">
            <v>PRESTAR SERVICIOS TÉCNICOS DE APOYO A LA GESTIÓN EN LA SECRETARÍA DE GOBIERNO Y PARTICIPACIÓN COMO ENLACE TERRITORIAL Y DINAMIZADOR DE PAZ EN EL MUNICIPIO DE PATIA EN EL MARCO DEL PROYECTO "DINAMIZADORES DE PAZ Y CONVIVENCIA CIUDADANA" </v>
          </cell>
          <cell r="D68" t="str">
            <v>22 de enero de 2018</v>
          </cell>
          <cell r="E68" t="str">
            <v>11 meses</v>
          </cell>
          <cell r="F68" t="str">
            <v>CONTRATACIÓN DIRECTA </v>
          </cell>
          <cell r="G68" t="str">
            <v>PROPIOS / FONSET</v>
          </cell>
          <cell r="H68">
            <v>30855000</v>
          </cell>
          <cell r="I68">
            <v>30855000</v>
          </cell>
          <cell r="J68" t="str">
            <v>NO</v>
          </cell>
          <cell r="K68" t="str">
            <v>N/A</v>
          </cell>
          <cell r="L68" t="str">
            <v>SECRETARÍA DE GOBIERNO Y PARTICIPACIÓN 
ASESOR DE PAZ - DESPACHO DEL GOBERNADOR</v>
          </cell>
        </row>
        <row r="69">
          <cell r="B69">
            <v>80111620</v>
          </cell>
          <cell r="C69" t="str">
            <v>PRESTAR SERVICIOS TÉCNICOS DE APOYO A LA GESTIÓN EN LA SECRETARÍA DE GOBIERNO Y PARTICIPACIÓN COMO ENLACE TERRITORIAL Y DINAMIZADOR DE PAZ EN EL MUNICIPIO DE MIRANDA EN EL MARCO DEL PROYECTO "DINAMIZADORES DE PAZ Y CONVIVENCIA CIUDADANA" </v>
          </cell>
          <cell r="D69" t="str">
            <v>22 de enero de 2018</v>
          </cell>
          <cell r="E69" t="str">
            <v>11 meses</v>
          </cell>
          <cell r="F69" t="str">
            <v>CONTRATACIÓN DIRECTA </v>
          </cell>
          <cell r="G69" t="str">
            <v>PROPIOS / FONSET</v>
          </cell>
          <cell r="H69">
            <v>30855000</v>
          </cell>
          <cell r="I69">
            <v>30855000</v>
          </cell>
          <cell r="J69" t="str">
            <v>NO</v>
          </cell>
          <cell r="K69" t="str">
            <v>N/A</v>
          </cell>
          <cell r="L69" t="str">
            <v>SECRETARÍA DE GOBIERNO Y PARTICIPACIÓN 
ASESOR DE PAZ - DESPACHO DEL GOBERNADOR</v>
          </cell>
        </row>
        <row r="70">
          <cell r="B70">
            <v>80111620</v>
          </cell>
          <cell r="C70" t="str">
            <v>PRESTAR SERVICIOS TÉCNICOS DE APOYO A LA GESTIÓN EN LA SECRETARÍA DE GOBIERNO Y PARTICIPACIÓN COMO ENLACE TERRITORIAL Y DINAMIZADOR DE PAZ EN EL MUNICIPIO DE ALMAGUER EN EL MARCO DEL PROYECTO "DINAMIZADORES DE PAZ Y CONVIVENCIA CIUDADANA" </v>
          </cell>
          <cell r="D70" t="str">
            <v>22 de enero de 2018</v>
          </cell>
          <cell r="E70" t="str">
            <v>11 meses</v>
          </cell>
          <cell r="F70" t="str">
            <v>CONTRATACIÓN DIRECTA </v>
          </cell>
          <cell r="G70" t="str">
            <v>PROPIOS / FONSET</v>
          </cell>
          <cell r="H70">
            <v>30855000</v>
          </cell>
          <cell r="I70">
            <v>30855000</v>
          </cell>
          <cell r="J70" t="str">
            <v>NO</v>
          </cell>
          <cell r="K70" t="str">
            <v>N/A</v>
          </cell>
          <cell r="L70" t="str">
            <v>SECRETARÍA DE GOBIERNO Y PARTICIPACIÓN 
ASESOR DE PAZ - DESPACHO DEL GOBERNADOR</v>
          </cell>
        </row>
        <row r="71">
          <cell r="B71">
            <v>80111620</v>
          </cell>
          <cell r="C71" t="str">
            <v>PRESTAR SERVICIOS TÉCNICOS DE APOYO A LA GESTIÓN EN LA SECRETARÍA DE GOBIERNO Y PARTICIPACIÓN COMO ENLACE TERRITORIAL Y DINAMIZADOR DE PAZ EN EL MUNICIPIO DE BUENOS AIRES EN EL MARCO DEL PROYECTO "DINAMIZADORES DE PAZ Y CONVIVENCIA CIUDADANA" </v>
          </cell>
          <cell r="D71" t="str">
            <v>22 de enero de 2018</v>
          </cell>
          <cell r="E71" t="str">
            <v>11 meses</v>
          </cell>
          <cell r="F71" t="str">
            <v>CONTRATACIÓN DIRECTA </v>
          </cell>
          <cell r="G71" t="str">
            <v>PROPIOS / FONSET</v>
          </cell>
          <cell r="H71">
            <v>30855000</v>
          </cell>
          <cell r="I71">
            <v>30855000</v>
          </cell>
          <cell r="J71" t="str">
            <v>NO</v>
          </cell>
          <cell r="K71" t="str">
            <v>N/A</v>
          </cell>
          <cell r="L71" t="str">
            <v>SECRETARÍA DE GOBIERNO Y PARTICIPACIÓN 
ASESOR DE PAZ - DESPACHO DEL GOBERNADOR</v>
          </cell>
        </row>
        <row r="72">
          <cell r="B72">
            <v>80111620</v>
          </cell>
          <cell r="C72" t="str">
            <v>PRESTAR SERVICIOS TÉCNICOS DE APOYO A LA GESTIÓN EN LA SECRETARÍA DE GOBIERNO Y PARTICIPACIÓN COMO ENLACE TERRITORIAL Y DINAMIZADOR DE PAZ EN EL MUNICIPIO DE JAMBALÓ EN EL MARCO DEL PROYECTO "DINAMIZADORES DE PAZ Y CONVIVENCIA CIUDADANA" </v>
          </cell>
          <cell r="D72" t="str">
            <v>22 de enero de 2018</v>
          </cell>
          <cell r="E72" t="str">
            <v>11 meses</v>
          </cell>
          <cell r="F72" t="str">
            <v>CONTRATACIÓN DIRECTA </v>
          </cell>
          <cell r="G72" t="str">
            <v>PROPIOS / FONSET</v>
          </cell>
          <cell r="H72">
            <v>30855000</v>
          </cell>
          <cell r="I72">
            <v>30855000</v>
          </cell>
          <cell r="J72" t="str">
            <v>NO</v>
          </cell>
          <cell r="K72" t="str">
            <v>N/A</v>
          </cell>
          <cell r="L72" t="str">
            <v>SECRETARÍA DE GOBIERNO Y PARTICIPACIÓN 
ASESOR DE PAZ - DESPACHO DEL GOBERNADOR</v>
          </cell>
        </row>
        <row r="73">
          <cell r="B73">
            <v>80111620</v>
          </cell>
          <cell r="C73" t="str">
            <v>PRESTAR SERVICIOS TÉCNICOS DE APOYO A LA GESTIÓN EN LA SECRETARÍA DE GOBIERNO Y PARTICIPACIÓN COMO ENLACE TERRITORIAL Y DINAMIZADOR DE PAZ EN EL MUNICIPIO DEL TAMBO EN EL MARCO DEL PROYECTO "DINAMIZADORES DE PAZ Y CONVIVENCIA CIUDADANA" </v>
          </cell>
          <cell r="D73" t="str">
            <v>22 de enero de 2018</v>
          </cell>
          <cell r="E73" t="str">
            <v>11 meses</v>
          </cell>
          <cell r="F73" t="str">
            <v>CONTRATACIÓN DIRECTA </v>
          </cell>
          <cell r="G73" t="str">
            <v>PROPIOS / FONSET</v>
          </cell>
          <cell r="H73">
            <v>30855000</v>
          </cell>
          <cell r="I73">
            <v>30855000</v>
          </cell>
          <cell r="J73" t="str">
            <v>NO</v>
          </cell>
          <cell r="K73" t="str">
            <v>N/A</v>
          </cell>
          <cell r="L73" t="str">
            <v>SECRETARÍA DE GOBIERNO Y PARTICIPACIÓN 
ASESOR DE PAZ - DESPACHO DEL GOBERNADOR</v>
          </cell>
        </row>
        <row r="74">
          <cell r="B74">
            <v>80111620</v>
          </cell>
          <cell r="C74" t="str">
            <v>PRESTAR SERVICIOS TÉCNICOS DE APOYO A LA GESTIÓN EN LA SECRETARÍA DE GOBIERNO Y PARTICIPACIÓN COMO ENLACE TERRITORIAL Y DINAMIZADOR DE PAZ EN EL MUNICIPIO DE BOLIVAR EN EL MARCO DEL PROYECTO "DINAMIZADORES DE PAZ Y CONVIVENCIA CIUDADANA" </v>
          </cell>
          <cell r="D74" t="str">
            <v>22 de enero de 2018</v>
          </cell>
          <cell r="E74" t="str">
            <v>11 meses</v>
          </cell>
          <cell r="F74" t="str">
            <v>CONTRATACIÓN DIRECTA </v>
          </cell>
          <cell r="G74" t="str">
            <v>PROPIOS / FONSET</v>
          </cell>
          <cell r="H74">
            <v>30855000</v>
          </cell>
          <cell r="I74">
            <v>30855000</v>
          </cell>
          <cell r="J74" t="str">
            <v>NO</v>
          </cell>
          <cell r="K74" t="str">
            <v>N/A</v>
          </cell>
          <cell r="L74" t="str">
            <v>SECRETARÍA DE GOBIERNO Y PARTICIPACIÓN 
ASESOR DE PAZ - DESPACHO DEL GOBERNADOR</v>
          </cell>
        </row>
        <row r="75">
          <cell r="B75">
            <v>80111620</v>
          </cell>
          <cell r="C75" t="str">
            <v>PRESTAR SERVICIOS TÉCNICOS DE APOYO A LA GESTIÓN EN LA SECRETARÍA DE GOBIERNO Y PARTICIPACIÓN COMO ENLACE TERRITORIAL Y DINAMIZADOR DE PAZ EN EL MUNICIPIO DE SUAREZ EN EL MARCO DEL PROYECTO "DINAMIZADORES DE PAZ Y CONVIVENCIA CIUDADANA" </v>
          </cell>
          <cell r="D75" t="str">
            <v>22 de enero de 2018</v>
          </cell>
          <cell r="E75" t="str">
            <v>11 meses</v>
          </cell>
          <cell r="F75" t="str">
            <v>CONTRATACIÓN DIRECTA </v>
          </cell>
          <cell r="G75" t="str">
            <v>PROPIOS / FONSET</v>
          </cell>
          <cell r="H75">
            <v>30855000</v>
          </cell>
          <cell r="I75">
            <v>30855000</v>
          </cell>
          <cell r="J75" t="str">
            <v>NO</v>
          </cell>
          <cell r="K75" t="str">
            <v>N/A</v>
          </cell>
          <cell r="L75" t="str">
            <v>SECRETARÍA DE GOBIERNO Y PARTICIPACIÓN 
ASESOR DE PAZ - DESPACHO DEL GOBERNADOR</v>
          </cell>
        </row>
        <row r="76">
          <cell r="B76">
            <v>80111620</v>
          </cell>
          <cell r="C76" t="str">
            <v>PRESTAR SERVICIOS TÉCNICOS DE APOYO A LA GESTIÓN EN LA SECRETARÍA DE GOBIERNO Y PARTICIPACIÓN COMO ENLACE TERRITORIAL Y DINAMIZADOR DE PAZ EN EL MUNICIPIO DE CORINTO EN EL MARCO DEL PROYECTO "DINAMIZADORES DE PAZ Y CONVIVENCIA CIUDADANA" </v>
          </cell>
          <cell r="D76" t="str">
            <v>22 de enero de 2018</v>
          </cell>
          <cell r="E76" t="str">
            <v>11 meses</v>
          </cell>
          <cell r="F76" t="str">
            <v>CONTRATACIÓN DIRECTA </v>
          </cell>
          <cell r="G76" t="str">
            <v>PROPIOS / FONSET</v>
          </cell>
          <cell r="H76">
            <v>30855000</v>
          </cell>
          <cell r="I76">
            <v>30855000</v>
          </cell>
          <cell r="J76" t="str">
            <v>NO</v>
          </cell>
          <cell r="K76" t="str">
            <v>N/A</v>
          </cell>
          <cell r="L76" t="str">
            <v>SECRETARÍA DE GOBIERNO Y PARTICIPACIÓN 
ASESOR DE PAZ - DESPACHO DEL GOBERNADOR</v>
          </cell>
        </row>
        <row r="77">
          <cell r="B77">
            <v>80111620</v>
          </cell>
          <cell r="C77" t="str">
            <v>PRESTAR SERVICIOS TÉCNICOS DE APOYO A LA GESTIÓN EN LA SECRETARÍA DE GOBIERNO Y PARTICIPACIÓN COMO ENLACE TERRITORIAL Y DINAMIZADOR DE PAZ EN EL MUNICIPIO DE CALDONO EN EL MARCO DEL PROYECTO "DINAMIZADORES DE PAZ Y CONVIVENCIA CIUDADANA" </v>
          </cell>
          <cell r="D77" t="str">
            <v>22 de enero de 2018</v>
          </cell>
          <cell r="E77" t="str">
            <v>11 meses</v>
          </cell>
          <cell r="F77" t="str">
            <v>CONTRATACIÓN DIRECTA </v>
          </cell>
          <cell r="G77" t="str">
            <v>PROPIOS / FONSET</v>
          </cell>
          <cell r="H77">
            <v>30855000</v>
          </cell>
          <cell r="I77">
            <v>30855000</v>
          </cell>
          <cell r="J77" t="str">
            <v>NO</v>
          </cell>
          <cell r="K77" t="str">
            <v>N/A</v>
          </cell>
          <cell r="L77" t="str">
            <v>SECRETARÍA DE GOBIERNO Y PARTICIPACIÓN 
ASESOR DE PAZ - DESPACHO DEL GOBERNADOR</v>
          </cell>
        </row>
        <row r="78">
          <cell r="B78">
            <v>80111620</v>
          </cell>
          <cell r="C78" t="str">
            <v>PRESTAR SERVICIOS TÉCNICOS DE APOYO A LA GESTIÓN EN LA SECRETARÍA DE GOBIERNO Y PARTICIPACIÓN COMO ENLACE TERRITORIAL Y DINAMIZADOR DE PAZ EN EL MUNICIPIO DE FLORENCIA EN EL MARCO DEL PROYECTO "DINAMIZADORES DE PAZ Y CONVIVENCIA CIUDADANA" </v>
          </cell>
          <cell r="D78" t="str">
            <v>22 de enero de 2018</v>
          </cell>
          <cell r="E78" t="str">
            <v>11 meses</v>
          </cell>
          <cell r="F78" t="str">
            <v>CONTRATACIÓN DIRECTA </v>
          </cell>
          <cell r="G78" t="str">
            <v>PROPIOS / FONSET</v>
          </cell>
          <cell r="H78">
            <v>30855000</v>
          </cell>
          <cell r="I78">
            <v>30855000</v>
          </cell>
          <cell r="J78" t="str">
            <v>NO</v>
          </cell>
          <cell r="K78" t="str">
            <v>N/A</v>
          </cell>
          <cell r="L78" t="str">
            <v>SECRETARÍA DE GOBIERNO Y PARTICIPACIÓN 
ASESOR DE PAZ - DESPACHO DEL GOBERNADOR</v>
          </cell>
        </row>
        <row r="79">
          <cell r="B79">
            <v>80111620</v>
          </cell>
          <cell r="C79" t="str">
            <v>PRESTAR SERVICIOS TÉCNICOS DE APOYO A LA GESTIÓN EN LA SECRETARÍA DE GOBIERNO Y PARTICIPACIÓN COMO ENLACE TERRITORIAL Y DINAMIZADOR DE PAZ EN EL MUNICIPIO DE MERCADERES EN EL MARCO DEL PROYECTO "DINAMIZADORES DE PAZ Y CONVIVENCIA CIUDADANA" </v>
          </cell>
          <cell r="D79" t="str">
            <v>22 de enero de 2018</v>
          </cell>
          <cell r="E79" t="str">
            <v>11 meses</v>
          </cell>
          <cell r="F79" t="str">
            <v>CONTRATACIÓN DIRECTA </v>
          </cell>
          <cell r="G79" t="str">
            <v>PROPIOS / FONSET</v>
          </cell>
          <cell r="H79">
            <v>30855000</v>
          </cell>
          <cell r="I79">
            <v>30855000</v>
          </cell>
          <cell r="J79" t="str">
            <v>NO</v>
          </cell>
          <cell r="K79" t="str">
            <v>N/A</v>
          </cell>
          <cell r="L79" t="str">
            <v>SECRETARÍA DE GOBIERNO Y PARTICIPACIÓN 
ASESOR DE PAZ - DESPACHO DEL GOBERNADOR</v>
          </cell>
        </row>
        <row r="80">
          <cell r="B80">
            <v>80111620</v>
          </cell>
          <cell r="C80" t="str">
            <v>PRESTAR SERVICIOS TÉCNICOS DE APOYO A LA GESTIÓN EN LA SECRETARÍA DE GOBIERNO Y PARTICIPACIÓN COMO ENLACE TERRITORIAL Y DINAMIZADOR DE PAZ EN EL MUNICIPIO DE TIMBIQUI EN EL MARCO DEL PROYECTO "DINAMIZADORES DE PAZ Y CONVIVENCIA CIUDADANA" </v>
          </cell>
          <cell r="D80" t="str">
            <v>22 de enero de 2018</v>
          </cell>
          <cell r="E80" t="str">
            <v>11 meses</v>
          </cell>
          <cell r="F80" t="str">
            <v>CONTRATACIÓN DIRECTA </v>
          </cell>
          <cell r="G80" t="str">
            <v>PROPIOS / FONSET</v>
          </cell>
          <cell r="H80">
            <v>33055000</v>
          </cell>
          <cell r="I80">
            <v>33055000</v>
          </cell>
          <cell r="J80" t="str">
            <v>NO</v>
          </cell>
          <cell r="K80" t="str">
            <v>N/A</v>
          </cell>
          <cell r="L80" t="str">
            <v>SECRETARÍA DE GOBIERNO Y PARTICIPACIÓN 
ASESOR DE PAZ - DESPACHO DEL GOBERNADOR</v>
          </cell>
        </row>
        <row r="81">
          <cell r="B81">
            <v>80111620</v>
          </cell>
          <cell r="C81" t="str">
            <v>PRESTAR SERVICIOS TÉCNICOS DE APOYO A LA GESTIÓN EN LA SECRETARÍA DE GOBIERNO Y PARTICIPACIÓN COMO ENLACE TERRITORIAL Y DINAMIZADOR DE PAZ EN EL MUNICIPIO DE GUAPI EN EL MARCO DEL PROYECTO "DINAMIZADORES DE PAZ Y CONVIVENCIA CIUDADANA" </v>
          </cell>
          <cell r="D81" t="str">
            <v>22 de enero de 2018</v>
          </cell>
          <cell r="E81" t="str">
            <v>11 meses</v>
          </cell>
          <cell r="F81" t="str">
            <v>CONTRATACIÓN DIRECTA </v>
          </cell>
          <cell r="G81" t="str">
            <v>PROPIOS / FONSET</v>
          </cell>
          <cell r="H81">
            <v>33055000</v>
          </cell>
          <cell r="I81">
            <v>33055000</v>
          </cell>
          <cell r="J81" t="str">
            <v>NO</v>
          </cell>
          <cell r="K81" t="str">
            <v>N/A</v>
          </cell>
          <cell r="L81" t="str">
            <v>SECRETARÍA DE GOBIERNO Y PARTICIPACIÓN 
ASESOR DE PAZ - DESPACHO DEL GOBERNADOR</v>
          </cell>
        </row>
        <row r="82">
          <cell r="B82">
            <v>80111620</v>
          </cell>
          <cell r="C82" t="str">
            <v>PRESTAR SERVICIOS TÉCNICOS DE APOYO A LA GESTIÓN EN LA SECRETARÍA DE GOBIERNO Y PARTICIPACIÓN COMO ENLACE TERRITORIAL Y DINAMIZADOR DE PAZ EN EL MUNICIPIO DE LÓPEZ DE MICAY EN EL MARCO DEL PROYECTO "DINAMIZADORES DE PAZ Y CONVIVENCIA CIUDADANA" </v>
          </cell>
          <cell r="D82" t="str">
            <v>22 de enero de 2018</v>
          </cell>
          <cell r="E82" t="str">
            <v>11 meses</v>
          </cell>
          <cell r="F82" t="str">
            <v>CONTRATACIÓN DIRECTA </v>
          </cell>
          <cell r="G82" t="str">
            <v>PROPIOS / FONSET</v>
          </cell>
          <cell r="H82">
            <v>33055000</v>
          </cell>
          <cell r="I82">
            <v>33055000</v>
          </cell>
          <cell r="J82" t="str">
            <v>NO</v>
          </cell>
          <cell r="K82" t="str">
            <v>N/A</v>
          </cell>
          <cell r="L82" t="str">
            <v>SECRETARÍA DE GOBIERNO Y PARTICIPACIÓN 
ASESOR DE PAZ - DESPACHO DEL GOBERNADOR</v>
          </cell>
        </row>
        <row r="83">
          <cell r="B83">
            <v>80111620</v>
          </cell>
          <cell r="C83" t="str">
            <v>PRESTAR SERVICIOS TÉCNICOS DE APOYO A LA GESTIÓN EN LA SECRETARÍA DE GOBIERNO Y PARTICIPACIÓN COMO ENLACE TERRITORIAL Y DINAMIZADOR DE PAZ EN EL MUNICIPIO DE SANTA ROSA EN EL MARCO DEL PROYECTO "DINAMIZADORES DE PAZ Y CONVIVENCIA CIUDADANA" </v>
          </cell>
          <cell r="D83" t="str">
            <v>22 de enero de 2018</v>
          </cell>
          <cell r="E83" t="str">
            <v>11 meses</v>
          </cell>
          <cell r="F83" t="str">
            <v>CONTRATACIÓN DIRECTA </v>
          </cell>
          <cell r="G83" t="str">
            <v>PROPIOS / FONSET</v>
          </cell>
          <cell r="H83">
            <v>33055000</v>
          </cell>
          <cell r="I83">
            <v>33055000</v>
          </cell>
          <cell r="J83" t="str">
            <v>NO</v>
          </cell>
          <cell r="K83" t="str">
            <v>N/A</v>
          </cell>
          <cell r="L83" t="str">
            <v>SECRETARÍA DE GOBIERNO Y PARTICIPACIÓN 
ASESOR DE PAZ - DESPACHO DEL GOBERNADOR</v>
          </cell>
        </row>
        <row r="84">
          <cell r="B84">
            <v>80111620</v>
          </cell>
          <cell r="C84" t="str">
            <v>PRESTAR SERVICIOS TÉCNICOS DE APOYO A LA GESTIÓN EN LA SECRETARÍA DE GOBIERNO Y PARTICIPACIÓN COMO ENLACE TERRITORIAL Y DINAMIZADOR DE PAZ EN EL MUNICIPIO DE ARGELIA EN EL MARCO DEL PROYECTO "DINAMIZADORES DE PAZ Y CONVIVENCIA CIUDADANA" </v>
          </cell>
          <cell r="D84" t="str">
            <v>22 de enero de 2018</v>
          </cell>
          <cell r="E84" t="str">
            <v>11 meses</v>
          </cell>
          <cell r="F84" t="str">
            <v>CONTRATACIÓN DIRECTA </v>
          </cell>
          <cell r="G84" t="str">
            <v>PROPIOS / FONSET</v>
          </cell>
          <cell r="H84">
            <v>30855000</v>
          </cell>
          <cell r="I84">
            <v>30855000</v>
          </cell>
          <cell r="J84" t="str">
            <v>NO</v>
          </cell>
          <cell r="K84" t="str">
            <v>N/A</v>
          </cell>
          <cell r="L84" t="str">
            <v>SECRETARÍA DE GOBIERNO Y PARTICIPACIÓN 
ASESOR DE PAZ - DESPACHO DEL GOBERNADOR</v>
          </cell>
        </row>
        <row r="85">
          <cell r="B85">
            <v>80111620</v>
          </cell>
          <cell r="C85" t="str">
            <v>PRESTAR SERVICIOS TÉCNICOS DE APOYO A LA GESTIÓN EN LA SECRETARÍA DE GOBIERNO Y PARTICIPACIÓN COMO ENLACE TERRITORIAL Y DINAMIZADOR DE PAZ EN EL MUNICIPIO DE PUERTO TEJADA EN EL MARCO DEL PROYECTO "DINAMIZADORES DE PAZ Y CONVIVENCIA CIUDADANA" </v>
          </cell>
          <cell r="D85" t="str">
            <v>22 de enero de 2018</v>
          </cell>
          <cell r="E85" t="str">
            <v>11 meses</v>
          </cell>
          <cell r="F85" t="str">
            <v>CONTRATACIÓN DIRECTA </v>
          </cell>
          <cell r="G85" t="str">
            <v>PROPIOS / FONSET</v>
          </cell>
          <cell r="H85">
            <v>30855000</v>
          </cell>
          <cell r="I85">
            <v>30855000</v>
          </cell>
          <cell r="J85" t="str">
            <v>NO</v>
          </cell>
          <cell r="K85" t="str">
            <v>N/A</v>
          </cell>
          <cell r="L85" t="str">
            <v>SECRETARÍA DE GOBIERNO Y PARTICIPACIÓN 
ASESOR DE PAZ - DESPACHO DEL GOBERNADOR</v>
          </cell>
        </row>
        <row r="86">
          <cell r="B86">
            <v>80111620</v>
          </cell>
          <cell r="C86" t="str">
            <v>PRESTAR SERVICIOS TÉCNICOS DE APOYO A LA GESTIÓN EN LA SECRETARÍA DE GOBIERNO Y PARTICIPACIÓN COMO ENLACE TERRITORIAL Y DINAMIZADOR DE PAZ EN EL MUNICIPIO DE BALBOA EN EL MARCO DEL PROYECTO "DINAMIZADORES DE PAZ Y CONVIVENCIA CIUDADANA" </v>
          </cell>
          <cell r="D86" t="str">
            <v>22 de enero de 2018</v>
          </cell>
          <cell r="E86" t="str">
            <v>11 meses</v>
          </cell>
          <cell r="F86" t="str">
            <v>CONTRATACIÓN DIRECTA </v>
          </cell>
          <cell r="G86" t="str">
            <v>PROPIOS / FONSET</v>
          </cell>
          <cell r="H86">
            <v>30855000</v>
          </cell>
          <cell r="I86">
            <v>30855000</v>
          </cell>
          <cell r="J86" t="str">
            <v>NO</v>
          </cell>
          <cell r="K86" t="str">
            <v>N/A</v>
          </cell>
          <cell r="L86" t="str">
            <v>SECRETARÍA DE GOBIERNO Y PARTICIPACIÓN 
ASESOR DE PAZ - DESPACHO DEL GOBERNADOR</v>
          </cell>
        </row>
        <row r="87">
          <cell r="B87">
            <v>80111620</v>
          </cell>
          <cell r="C87" t="str">
            <v>PRESTAR SERVICIOS TÉCNICOS DE APOYO A LA GESTIÓN EN LA SECRETARÍA DE GOBIERNO Y PARTICIPACIÓN COMO ENLACE TERRITORIAL Y DINAMIZADOR DE PAZ EN EL MUNICIPIO DE TORIBÍO EN EL MARCO DEL PROYECTO "DINAMIZADORES DE PAZ Y CONVIVENCIA CIUDADANA" </v>
          </cell>
          <cell r="D87" t="str">
            <v>22 de enero de 2018</v>
          </cell>
          <cell r="E87" t="str">
            <v>11 meses</v>
          </cell>
          <cell r="F87" t="str">
            <v>CONTRATACIÓN DIRECTA </v>
          </cell>
          <cell r="G87" t="str">
            <v>PROPIOS / FONSET</v>
          </cell>
          <cell r="H87">
            <v>30855000</v>
          </cell>
          <cell r="I87">
            <v>30855000</v>
          </cell>
          <cell r="J87" t="str">
            <v>NO</v>
          </cell>
          <cell r="K87" t="str">
            <v>N/A</v>
          </cell>
          <cell r="L87" t="str">
            <v>SECRETARÍA DE GOBIERNO Y PARTICIPACIÓN 
ASESOR DE PAZ - DESPACHO DEL GOBERNADOR</v>
          </cell>
        </row>
        <row r="88">
          <cell r="B88">
            <v>80111620</v>
          </cell>
          <cell r="C88" t="str">
            <v>PRESTAR SERVICIOS TÉCNICOS DE APOYO A LA GESTIÓN EN LA SECRETARÍA DE GOBIERNO Y PARTICIPACIÓN COMO ENLACE TERRITORIAL Y DINAMIZADOR DE PAZ EN EL MUNICIPIO DE MORALES EN EL MARCO DEL PROYECTO "DINAMIZADORES DE PAZ Y CONVIVENCIA CIUDADANA" </v>
          </cell>
          <cell r="D88" t="str">
            <v>22 de enero de 2018</v>
          </cell>
          <cell r="E88" t="str">
            <v>11 meses</v>
          </cell>
          <cell r="F88" t="str">
            <v>CONTRATACIÓN DIRECTA </v>
          </cell>
          <cell r="G88" t="str">
            <v>PROPIOS / FONSET</v>
          </cell>
          <cell r="H88">
            <v>30855000</v>
          </cell>
          <cell r="I88">
            <v>30855000</v>
          </cell>
          <cell r="J88" t="str">
            <v>NO</v>
          </cell>
          <cell r="K88" t="str">
            <v>N/A</v>
          </cell>
          <cell r="L88" t="str">
            <v>SECRETARÍA DE GOBIERNO Y PARTICIPACIÓN 
ASESOR DE PAZ - DESPACHO DEL GOBERNADOR</v>
          </cell>
        </row>
        <row r="89">
          <cell r="B89">
            <v>80111620</v>
          </cell>
          <cell r="C89" t="str">
            <v>PRESTAR SERVICIOS TÉCNICOS DE APOYO A LA GESTIÓN EN LA SECRETARÍA DE GOBIERNO Y PARTICIPACIÓN COMO ENLACE TERRITORIAL Y DINAMIZADOR DE PAZ EN EL MUNICIPIO DE PIENDAMÓ EN EL MARCO DEL PROYECTO "DINAMIZADORES DE PAZ Y CONVIVENCIA CIUDADANA" </v>
          </cell>
          <cell r="D89" t="str">
            <v>22 de enero de 2018</v>
          </cell>
          <cell r="E89" t="str">
            <v>11 meses</v>
          </cell>
          <cell r="F89" t="str">
            <v>CONTRATACIÓN DIRECTA </v>
          </cell>
          <cell r="G89" t="str">
            <v>PROPIOS / FONSET</v>
          </cell>
          <cell r="H89">
            <v>30855000</v>
          </cell>
          <cell r="I89">
            <v>30855000</v>
          </cell>
          <cell r="J89" t="str">
            <v>NO</v>
          </cell>
          <cell r="K89" t="str">
            <v>N/A</v>
          </cell>
          <cell r="L89" t="str">
            <v>SECRETARÍA DE GOBIERNO Y PARTICIPACIÓN 
ASESOR DE PAZ - DESPACHO DEL GOBERNADOR</v>
          </cell>
        </row>
        <row r="90">
          <cell r="B90">
            <v>80111620</v>
          </cell>
          <cell r="C90" t="str">
            <v>PRESTAR SERVICIOS TÉCNICOS DE APOYO A LA GESTIÓN EN LA SECRETARÍA DE GOBIERNO Y PARTICIPACIÓN COMO ENLACE TERRITORIAL Y DINAMIZADOR DE PAZ EN EL MUNICIPIO DE SANTANDER DE QUILICHAO  EN EL MARCO DEL PROYECTO "DINAMIZADORES DE PAZ Y CONVIVENCIA CIUDADANA" </v>
          </cell>
          <cell r="D90" t="str">
            <v>22 de enero de 2018</v>
          </cell>
          <cell r="E90" t="str">
            <v>11 meses</v>
          </cell>
          <cell r="F90" t="str">
            <v>CONTRATACIÓN DIRECTA </v>
          </cell>
          <cell r="G90" t="str">
            <v>PROPIOS / FONSET</v>
          </cell>
          <cell r="H90">
            <v>30855000</v>
          </cell>
          <cell r="I90">
            <v>30855000</v>
          </cell>
          <cell r="J90" t="str">
            <v>NO</v>
          </cell>
          <cell r="K90" t="str">
            <v>N/A</v>
          </cell>
          <cell r="L90" t="str">
            <v>SECRETARÍA DE GOBIERNO Y PARTICIPACIÓN 
ASESOR DE PAZ - DESPACHO DEL GOBERNADOR</v>
          </cell>
        </row>
        <row r="91">
          <cell r="B91">
            <v>80111620</v>
          </cell>
          <cell r="C91" t="str">
            <v>PRESTAR SERVICIOS TÉCNICOS DE APOYO A LA GESTIÓN EN LA SECRETARÍA DE GOBIERNO Y PARTICIPACIÓN COMO ENLACE TERRITORIAL Y DINAMIZADOR DE PAZ EN EL MUNICIPIO DE PAÉZ EN EL MARCO DEL PROYECTO "DINAMIZADORES DE PAZ Y CONVIVENCIA CIUDADANA" </v>
          </cell>
          <cell r="D91" t="str">
            <v>22 de enero de 2018</v>
          </cell>
          <cell r="E91" t="str">
            <v>11 meses</v>
          </cell>
          <cell r="F91" t="str">
            <v>CONTRATACIÓN DIRECTA </v>
          </cell>
          <cell r="G91" t="str">
            <v>PROPIOS / FONSET</v>
          </cell>
          <cell r="H91">
            <v>30855000</v>
          </cell>
          <cell r="I91">
            <v>30855000</v>
          </cell>
          <cell r="J91" t="str">
            <v>NO</v>
          </cell>
          <cell r="K91" t="str">
            <v>N/A</v>
          </cell>
          <cell r="L91" t="str">
            <v>SECRETARÍA DE GOBIERNO Y PARTICIPACIÓN 
ASESOR DE PAZ - DESPACHO DEL GOBERNADOR</v>
          </cell>
        </row>
        <row r="92">
          <cell r="B92">
            <v>80111620</v>
          </cell>
          <cell r="C92" t="str">
            <v>PRESTAR SERVICIOS TÉCNICOS DE APOYO A LA GESTIÓN EN LA SECRETARÍA DE GOBIERNO Y PARTICIPACIÓN COMO ENLACE TERRITORIAL Y DINAMIZADOR DE PAZ EN EL MUNICIPIO DE INZA EN EL MARCO DEL PROYECTO "DINAMIZADORES DE PAZ Y CONVIVENCIA CIUDADANA" </v>
          </cell>
          <cell r="D92" t="str">
            <v>22 de enero de 2018</v>
          </cell>
          <cell r="E92" t="str">
            <v>11 meses</v>
          </cell>
          <cell r="F92" t="str">
            <v>CONTRATACIÓN DIRECTA </v>
          </cell>
          <cell r="G92" t="str">
            <v>PROPIOS / FONSET</v>
          </cell>
          <cell r="H92">
            <v>30855000</v>
          </cell>
          <cell r="I92">
            <v>30855000</v>
          </cell>
          <cell r="J92" t="str">
            <v>NO</v>
          </cell>
          <cell r="K92" t="str">
            <v>N/A</v>
          </cell>
          <cell r="L92" t="str">
            <v>SECRETARÍA DE GOBIERNO Y PARTICIPACIÓN 
ASESOR DE PAZ - DESPACHO DEL GOBERNADOR</v>
          </cell>
        </row>
        <row r="93">
          <cell r="B93">
            <v>80111620</v>
          </cell>
          <cell r="C93" t="str">
            <v>PRESTAR SERVICIOS TÉCNICOS DE APOYO A LA GESTIÓN EN LA SECRETARÍA DE GOBIERNO Y PARTICIPACIÓN COMO ENLACE TERRITORIAL Y DINAMIZADOR DE PAZ EN EL MUNICIPIO DE SUCRE  EN EL MARCO DEL PROYECTO "DINAMIZADORES DE PAZ Y CONVIVENCIA CIUDADANA" </v>
          </cell>
          <cell r="D93" t="str">
            <v>22 de enero de 2018</v>
          </cell>
          <cell r="E93" t="str">
            <v>11 meses</v>
          </cell>
          <cell r="F93" t="str">
            <v>CONTRATACIÓN DIRECTA </v>
          </cell>
          <cell r="G93" t="str">
            <v>PROPIOS / FONSET</v>
          </cell>
          <cell r="H93">
            <v>30855000</v>
          </cell>
          <cell r="I93">
            <v>30855000</v>
          </cell>
          <cell r="J93" t="str">
            <v>NO</v>
          </cell>
          <cell r="K93" t="str">
            <v>N/A</v>
          </cell>
          <cell r="L93" t="str">
            <v>SECRETARÍA DE GOBIERNO Y PARTICIPACIÓN 
ASESOR DE PAZ - DESPACHO DEL GOBERNADOR</v>
          </cell>
        </row>
        <row r="94">
          <cell r="B94">
            <v>80111620</v>
          </cell>
          <cell r="C94" t="str">
            <v>PRESTAR SERVICIOS TÉCNICOS DE APOYO A LA GESTIÓN EN LA SECRETARÍA DE GOBIERNO Y PARTICIPACIÓN COMO ENLACE TERRITORIAL Y DINAMIZADOR DE PAZ EN EL MUNICIPIO DE PURACE  EN EL MARCO DEL PROYECTO "DINAMIZADORES DE PAZ Y CONVIVENCIA CIUDADANA" </v>
          </cell>
          <cell r="D94" t="str">
            <v>22 de enero de 2018</v>
          </cell>
          <cell r="E94" t="str">
            <v>11 meses</v>
          </cell>
          <cell r="F94" t="str">
            <v>CONTRATACIÓN DIRECTA </v>
          </cell>
          <cell r="G94" t="str">
            <v>PROPIOS / FONSET</v>
          </cell>
          <cell r="H94">
            <v>30855000</v>
          </cell>
          <cell r="I94">
            <v>30855000</v>
          </cell>
          <cell r="J94" t="str">
            <v>NO</v>
          </cell>
          <cell r="K94" t="str">
            <v>N/A</v>
          </cell>
          <cell r="L94" t="str">
            <v>SECRETARÍA DE GOBIERNO Y PARTICIPACIÓN 
ASESOR DE PAZ - DESPACHO DEL GOBERNADOR</v>
          </cell>
        </row>
        <row r="95">
          <cell r="B95">
            <v>80111620</v>
          </cell>
          <cell r="C95" t="str">
            <v>PRESTAR SERVICIOS TÉCNICOS DE APOYO A LA GESTIÓN EN LA SECRETARÍA DE GOBIERNO Y PARTICIPACIÓN COMO ENLACE TERRITORIAL Y DINAMIZADOR DE PAZ EN EL MUNICIPIO DE LA VEGA  EN EL MARCO DEL PROYECTO "DINAMIZADORES DE PAZ Y CONVIVENCIA CIUDADANA" </v>
          </cell>
          <cell r="D95" t="str">
            <v>22 de enero de 2018</v>
          </cell>
          <cell r="E95" t="str">
            <v>11 meses</v>
          </cell>
          <cell r="F95" t="str">
            <v>CONTRATACIÓN DIRECTA </v>
          </cell>
          <cell r="G95" t="str">
            <v>PROPIOS / FONSET</v>
          </cell>
          <cell r="H95">
            <v>30855000</v>
          </cell>
          <cell r="I95">
            <v>30855000</v>
          </cell>
          <cell r="J95" t="str">
            <v>NO</v>
          </cell>
          <cell r="K95" t="str">
            <v>N/A</v>
          </cell>
          <cell r="L95" t="str">
            <v>SECRETARÍA DE GOBIERNO Y PARTICIPACIÓN 
ASESOR DE PAZ - DESPACHO DEL GOBERNADOR</v>
          </cell>
        </row>
        <row r="96">
          <cell r="B96">
            <v>80111620</v>
          </cell>
          <cell r="C96" t="str">
            <v>PRESTAR SERVICIOS TÉCNICOS DE APOYO A LA GESTIÓN EN LA SECRETARÍA DE GOBIERNO Y PARTICIPACIÓN COMO ENLACE TERRITORIAL Y DINAMIZADOR DE PAZ EN EL MUNICIPIO DE POPAYÁN  EN EL MARCO DEL PROYECTO "DINAMIZADORES DE PAZ Y CONVIVENCIA CIUDADANA" </v>
          </cell>
          <cell r="D96" t="str">
            <v>22 de enero de 2018</v>
          </cell>
          <cell r="E96" t="str">
            <v>11 meses</v>
          </cell>
          <cell r="F96" t="str">
            <v>CONTRATACIÓN DIRECTA </v>
          </cell>
          <cell r="G96" t="str">
            <v>PROPIOS / FONSET</v>
          </cell>
          <cell r="H96">
            <v>30855000</v>
          </cell>
          <cell r="I96">
            <v>30855000</v>
          </cell>
          <cell r="J96" t="str">
            <v>NO</v>
          </cell>
          <cell r="K96" t="str">
            <v>N/A</v>
          </cell>
          <cell r="L96" t="str">
            <v>SECRETARÍA DE GOBIERNO Y PARTICIPACIÓN 
ASESOR DE PAZ - DESPACHO DEL GOBERNADOR</v>
          </cell>
        </row>
        <row r="97">
          <cell r="B97">
            <v>80141607</v>
          </cell>
          <cell r="C97" t="str">
            <v>CONTRATAR EL SERVICIO DE ALIMENTACIÓN PARA EL DESARROLLO DE TALLERES Y/O ENCUENTROS MUNICIPALES, REGIONALES Y DEPARTAMENTALES DE FORMACIÓN  SENSIBILIZACIÓN CON FUNCIONARIOS, LIDERS COMUNITARIOS Y SOCIEDAD VICIL EN GENERAL  EN EL MARCO DE EJECUCIÓN DE ACTI</v>
          </cell>
          <cell r="D97" t="str">
            <v>01 de marzo de 2018</v>
          </cell>
          <cell r="E97" t="str">
            <v>9 meses</v>
          </cell>
          <cell r="F97" t="str">
            <v>MENOR CUANTIA </v>
          </cell>
          <cell r="G97" t="str">
            <v>PROPIOS / FONSET</v>
          </cell>
          <cell r="H97" t="str">
            <v>$90.000.000</v>
          </cell>
          <cell r="I97" t="str">
            <v>$90.000.000</v>
          </cell>
          <cell r="J97" t="str">
            <v>NO</v>
          </cell>
          <cell r="K97" t="str">
            <v>N/A</v>
          </cell>
          <cell r="L97" t="str">
            <v>SECRETARÍA DE GOBIERNO Y PARTICIPACIÓN 
ASESOR DE PAZ - DESPACHO DEL GOBERNADOR</v>
          </cell>
        </row>
        <row r="98">
          <cell r="B98">
            <v>55101500</v>
          </cell>
          <cell r="C98" t="str">
            <v>CONTRATAR EL SERVICIO DE ELABORACIÓN DE IMPRESOS, PIEZAS ELABORADAS POR SISTEMAS DE IMPRESIÓN ANÁLOGAS O DIGITAL Y MATERIALES DE PAPELERÍA SEGÚN LOS REQUERIMIENTOS DE LA ENTIDAD, EN EL MARCO DE EJECUCIÓN DE ACTIVIDADES DEL PROYECTO ""DINAMIZADORES DE PAZ </v>
          </cell>
          <cell r="D98" t="str">
            <v>02 de abril de 2018</v>
          </cell>
          <cell r="E98" t="str">
            <v>9 meses</v>
          </cell>
          <cell r="F98" t="str">
            <v>MINIMA CUANTIA</v>
          </cell>
          <cell r="G98" t="str">
            <v>PROPIOS / FONSET</v>
          </cell>
          <cell r="H98">
            <v>61000000</v>
          </cell>
          <cell r="I98">
            <v>61000000</v>
          </cell>
          <cell r="J98" t="str">
            <v>NO</v>
          </cell>
          <cell r="K98" t="str">
            <v>N/A</v>
          </cell>
          <cell r="L98" t="str">
            <v>SECRETARÍA DE GOBIERNO Y PARTICIPACIÓN 
ASESOR DE PAZ - DESPACHO DEL GOBERNADOR</v>
          </cell>
        </row>
        <row r="99">
          <cell r="B99">
            <v>44121600</v>
          </cell>
          <cell r="C99" t="str">
            <v>CONTRATAR EL SERVICIO PARA COMPRA DE EQUIPOS Y ELEMENTOS DE OFICINA SEGÚN LOS REQUERIMIENTOS DE LA SECRETARÍA DE GOBIERNO Y PARTICIPACIÓN EN EL MARCO DE EJECUCIÓN DE ACTIVIDADES DEL PROYECTO "DINAMIZADORES DE PAZ Y CONVIVENCIA CIUDADANA"  </v>
          </cell>
          <cell r="D99" t="str">
            <v>01 de febrero de 2018</v>
          </cell>
          <cell r="E99" t="str">
            <v>3 meses </v>
          </cell>
          <cell r="F99" t="str">
            <v>MINIMA CUANTIA</v>
          </cell>
          <cell r="G99" t="str">
            <v>PROPIOS / FONSET</v>
          </cell>
          <cell r="H99">
            <v>31000000</v>
          </cell>
          <cell r="I99">
            <v>31000000</v>
          </cell>
          <cell r="J99" t="str">
            <v>NO</v>
          </cell>
          <cell r="K99" t="str">
            <v>N/A</v>
          </cell>
          <cell r="L99" t="str">
            <v>SECRETARÍA DE GOBIERNO Y PARTICIPACIÓN 
ASESOR DE PAZ - DESPACHO DEL GOBERNADOR</v>
          </cell>
        </row>
        <row r="100">
          <cell r="B100">
            <v>80141630</v>
          </cell>
          <cell r="C100" t="str">
            <v>CONTRATAR EL SERVICIO DE OPERADOR PARA LA ESTRATEGIA DE INFORMACIÓN Y COMUNICACIÓN  DISEÑADA E IMPLEMENTADA QUE PROMUEVA Y DIFUNDA LAS ACCIONES EMPRENDIDAS POR LOS DINAMIZADORES DE PAZ Y CONVIVENCIA EN LOS TERRITORIOS QUE APORTE A LA CONSTRUCCIÓN DE NARRA</v>
          </cell>
          <cell r="D100" t="str">
            <v>01 de marzo de 2018</v>
          </cell>
          <cell r="E100" t="str">
            <v>8 Meses</v>
          </cell>
          <cell r="F100" t="str">
            <v>MINIMA CUANTIA</v>
          </cell>
          <cell r="G100" t="str">
            <v>PROPIOS / FONSET</v>
          </cell>
          <cell r="H100" t="str">
            <v>$50.653.333.oo</v>
          </cell>
          <cell r="I100" t="str">
            <v>$50.653.333.oo</v>
          </cell>
          <cell r="J100" t="str">
            <v>NO</v>
          </cell>
          <cell r="K100" t="str">
            <v>N/A</v>
          </cell>
          <cell r="L100" t="str">
            <v>SECRETARÍA DE GOBIERNO Y PARTICIPACIÓN 
ASESOR DE PAZ - DESPACHO DEL GOBERNADOR</v>
          </cell>
        </row>
        <row r="101">
          <cell r="B101">
            <v>80101509</v>
          </cell>
          <cell r="C101" t="str">
            <v>CONTRATAR LA CONSULTORÍA Y LOGÍSTICA PARA LA FORMULACIÓN DE LA POLÍTICA PÚBLICA INTEGRAL DE SEGURIDAD Y CONVIVENCIA CIUDADANA EN EL MARCO DEL PROYECTO: “CONSOLIDACIÓN DE LOS DINAMIZADORES DE PAZ Y CONVIVENCIA CIUDADANA EN EL DEPARTAMENTO DEL CAUCA” </v>
          </cell>
          <cell r="D101" t="str">
            <v>01 de febrero de 2018</v>
          </cell>
          <cell r="E101" t="str">
            <v>6 meses</v>
          </cell>
          <cell r="F101" t="str">
            <v>MINIMA CUANTIA</v>
          </cell>
          <cell r="G101" t="str">
            <v>PROPIOS / FONSET</v>
          </cell>
          <cell r="H101" t="str">
            <v>$61.930.000.oo</v>
          </cell>
          <cell r="I101" t="str">
            <v>$61.930.000.oo</v>
          </cell>
          <cell r="J101" t="str">
            <v>NO</v>
          </cell>
          <cell r="K101" t="str">
            <v>N/A</v>
          </cell>
          <cell r="L101" t="str">
            <v>SECRETARÍA DE GOBIERNO Y PARTICIPACIÓN 
ASESOR DE PAZ - DESPACHO DEL GOBERNADOR</v>
          </cell>
        </row>
        <row r="102">
          <cell r="B102">
            <v>80141607</v>
          </cell>
          <cell r="C102" t="str">
            <v>CONTRATAR LOGÍSTICA PARA PROCESO DE SENSIBILIZACIÓN CON SERVIDORES PÚBLICOS, MEDIOS DE COMUNICACIÓN Y SOCIEDAD CIVIL PARA CONSTRUIR NARRATIVAS DE PAZ, RECONCILIACIÓN Y CONVIVENCIA EN EL MARCO DEL PROYECTO “DINAMIZADORES DE PAZ Y CONVIVENCIA CIUDADANA EN E</v>
          </cell>
          <cell r="D102" t="str">
            <v>01 de marzo de 2018</v>
          </cell>
          <cell r="E102" t="str">
            <v>6 meses</v>
          </cell>
          <cell r="F102" t="str">
            <v>MINIMA CUANTIA</v>
          </cell>
          <cell r="G102" t="str">
            <v>PROPIOS / FONSET</v>
          </cell>
          <cell r="H102" t="str">
            <v>$42.650.000.oo</v>
          </cell>
          <cell r="I102" t="str">
            <v>$42.650.000.oo</v>
          </cell>
          <cell r="J102" t="str">
            <v>NO</v>
          </cell>
          <cell r="K102" t="str">
            <v>N/A</v>
          </cell>
          <cell r="L102" t="str">
            <v>SECRETARÍA DE GOBIERNO Y PARTICIPACIÓN 
ASESOR DE PAZ - DESPACHO DEL GOBERNADOR</v>
          </cell>
        </row>
        <row r="103">
          <cell r="B103">
            <v>80111620</v>
          </cell>
          <cell r="C103" t="str">
            <v>PRESTAR LOS SERVICIOS PROFESIONALES  ESPECIALIZADOS EN LA SECRETARÍA DE GOBIERNO Y PARTICIPACIÓN PARA APOYAR LA COORDINACIÓN  DEL PROYECTO "IMPLEMENTACIÓN DE ESTRATEGIAS QUE FORTALEZCAN LA SEGUIRDAD HUMANA PARA LA PAZ Y LA CONVIVENCIA CIUDADANA EN EL DEPA</v>
          </cell>
          <cell r="D103" t="str">
            <v>22 de enero de 2018</v>
          </cell>
          <cell r="E103" t="str">
            <v>11 MESES</v>
          </cell>
          <cell r="F103" t="str">
            <v>CONTRATACIÓN DIRECTA </v>
          </cell>
          <cell r="G103" t="str">
            <v>PROPIOS</v>
          </cell>
          <cell r="H103">
            <v>66000000</v>
          </cell>
          <cell r="I103">
            <v>66000000</v>
          </cell>
          <cell r="J103" t="str">
            <v>NO</v>
          </cell>
          <cell r="K103" t="str">
            <v>N/A</v>
          </cell>
          <cell r="L103" t="str">
            <v>SECRETARÍA DE GOBIERNO Y PARTICIPACIÓN </v>
          </cell>
        </row>
        <row r="104">
          <cell r="B104">
            <v>80111620</v>
          </cell>
          <cell r="C104" t="str">
            <v>PRESTAR SERVICIOS PROFESIONALES EN LA SECRETARÍA DE GOBIERNO Y PARTICIPACIÓN PARA REALIZAR TRABAJO PEDAGÓGICO Y DIDACTICO EN TRAMITACIÓN Y MEDIACIÓN PACIFICA DE LOS CONFLICTOS CON ENFOQUE DIFERENCIAL Y CULTURA DE PAZ EN LOS TERRITORIOS  EN EL MARCO DEL PR</v>
          </cell>
          <cell r="D104" t="str">
            <v>22 de enero de 2018</v>
          </cell>
          <cell r="E104" t="str">
            <v>11 MESES</v>
          </cell>
          <cell r="F104" t="str">
            <v>CONTRATACIÓN DIRECTA </v>
          </cell>
          <cell r="G104" t="str">
            <v>PROPIOS</v>
          </cell>
          <cell r="H104">
            <v>52980000</v>
          </cell>
          <cell r="I104">
            <v>52980000</v>
          </cell>
          <cell r="J104" t="str">
            <v>NO</v>
          </cell>
          <cell r="K104" t="str">
            <v>N/A</v>
          </cell>
          <cell r="L104" t="str">
            <v>SECRETARÍA DE GOBIERNO Y PARTICIPACIÓN </v>
          </cell>
        </row>
        <row r="105">
          <cell r="B105">
            <v>80111620</v>
          </cell>
          <cell r="C105" t="str">
            <v>PRESTAR SERVICIOS PROFESIONALES   EN LA SECRETARÍA DE GOBIERNO Y PARTICIPACIÓN PARA REALIZAR TRABAJO DE ACOMPAÑAMIENTO A LA IMPLEMENTACIÓN Y EVALUACIÓN DEL PLAN INTEGRAL DE SEGURIDAD Y CONVIVIENCIA CIUDADANA - PISCC- DEL DEPRATAMENTO Y DE LOS MUNICIPIOS D</v>
          </cell>
          <cell r="D105" t="str">
            <v>22 de enero de 2018</v>
          </cell>
          <cell r="E105" t="str">
            <v>11 MESES</v>
          </cell>
          <cell r="F105" t="str">
            <v>CONTRATACIÓN DIRECTA </v>
          </cell>
          <cell r="G105" t="str">
            <v>PROPIOS</v>
          </cell>
          <cell r="H105">
            <v>52980000</v>
          </cell>
          <cell r="I105">
            <v>52980000</v>
          </cell>
          <cell r="J105" t="str">
            <v>NO</v>
          </cell>
          <cell r="K105" t="str">
            <v>N/A</v>
          </cell>
          <cell r="L105" t="str">
            <v>SECRETARÍA DE GOBIERNO Y PARTICIPACIÓN </v>
          </cell>
        </row>
        <row r="106">
          <cell r="B106">
            <v>80111620</v>
          </cell>
          <cell r="C106" t="str">
            <v>PRESTAR SERVICIOS PROFESIONALES   EN LA SECRETARÍA DE GOBIERNO Y PARTICIPACIÓN PARA REALIZAR TRABAJO DE ACOMPAÑAMIENTO A LA FORMULACIÓN E IMPLEMENTACIÓN DE LA POLITICA PUBLICA DE ASUNTOS RELIGIOSO Y A LOS ESCENARIOS DE PARTICIPACIÓN CIUDADANA DEL SECTOR R</v>
          </cell>
          <cell r="D106" t="str">
            <v>22 de enero de 2018</v>
          </cell>
          <cell r="E106" t="str">
            <v>11 MESES</v>
          </cell>
          <cell r="F106" t="str">
            <v>CONTRATACIÓN DIRECTA </v>
          </cell>
          <cell r="G106" t="str">
            <v>PROPIOS</v>
          </cell>
          <cell r="H106">
            <v>52980000</v>
          </cell>
          <cell r="I106">
            <v>52980000</v>
          </cell>
          <cell r="J106" t="str">
            <v>NO</v>
          </cell>
          <cell r="K106" t="str">
            <v>N/A</v>
          </cell>
          <cell r="L106" t="str">
            <v>SECRETARÍA DE GOBIERNO Y PARTICIPACIÓN </v>
          </cell>
        </row>
        <row r="107">
          <cell r="B107">
            <v>80111620</v>
          </cell>
          <cell r="C107" t="str">
            <v>PRESTAR SERVICIOS PROFESIONALES  EN LA SECRETARÍA DE GOBIERNO Y PARTICIPACIÓN PARA REALIZAR TRABAJO DE ACOMPAÑAMIENTO  A LA POLITICA NACIONAL DE DROGAS Y PLAN NACIONAL DE SUSTITUCION DE CULTIVOS ILÍCITOS EN EL MARCO DEL PROYECTO "IMPLEMENTACIÓN DE ESTRATE</v>
          </cell>
          <cell r="D107" t="str">
            <v>22 de enero de 2018</v>
          </cell>
          <cell r="E107" t="str">
            <v>11 MESES</v>
          </cell>
          <cell r="F107" t="str">
            <v>CONTRATACIÓN DIRECTA </v>
          </cell>
          <cell r="G107" t="str">
            <v>PROPIOS</v>
          </cell>
          <cell r="H107">
            <v>52980000</v>
          </cell>
          <cell r="I107">
            <v>52980000</v>
          </cell>
          <cell r="J107" t="str">
            <v>NO</v>
          </cell>
          <cell r="K107" t="str">
            <v>N/A</v>
          </cell>
          <cell r="L107" t="str">
            <v>SECRETARÍA DE GOBIERNO Y PARTICIPACIÓN </v>
          </cell>
        </row>
        <row r="108">
          <cell r="B108">
            <v>80111614</v>
          </cell>
          <cell r="C108" t="str">
            <v>PRESTAR SERVICIOS PROFESIONALES  EN LA SECRETARÍA DE GOBIERNO Y PARTICIPACIÓN PARA REALIZAR SISTEMATIZACIÓN DE PROCESOS, PLANES Y PROYECTOS EN MATERIA DE SEGURIDAD Y CONVIVENCIA CIUDADANA EN EL MARCO DEL PROYECTO "IMPLEMENTACIÓN DE ESTRATEGIAS QUE FORTALE</v>
          </cell>
          <cell r="D108" t="str">
            <v>22 de enero de 2018</v>
          </cell>
          <cell r="E108" t="str">
            <v>11 MESES</v>
          </cell>
          <cell r="F108" t="str">
            <v>CONTRATACIÓN DIRECTA </v>
          </cell>
          <cell r="G108" t="str">
            <v>PROPIOS</v>
          </cell>
          <cell r="H108">
            <v>52980000</v>
          </cell>
          <cell r="I108">
            <v>52980000</v>
          </cell>
          <cell r="J108" t="str">
            <v>NO</v>
          </cell>
          <cell r="K108" t="str">
            <v>N/A</v>
          </cell>
          <cell r="L108" t="str">
            <v>SECRETARÍA DE GOBIERNO Y PARTICIPACIÓN </v>
          </cell>
        </row>
        <row r="109">
          <cell r="B109">
            <v>80111620</v>
          </cell>
          <cell r="C109" t="str">
            <v>PRESTAR SERVICIOS PROFESIONALES  EN LA SECRETARÍA DE GOBIERNO Y PARTICIPACIÓN PARA REALIZAR ACOMPAÑAMIENTO  A LA POLITICA NACIONAL DE DESARME, DESMOVILIZACIÓN Y REINTEGRACIÓN ASI COMO DEL PROCESO DE REINCORPORACIÓN EN EL DEPARTAMENTO DEL CAUCA EN EL MARCO</v>
          </cell>
          <cell r="D109" t="str">
            <v>22 de enero de 2018</v>
          </cell>
          <cell r="E109" t="str">
            <v>11 MESES</v>
          </cell>
          <cell r="F109" t="str">
            <v>CONTRATACIÓN DIRECTA </v>
          </cell>
          <cell r="G109" t="str">
            <v>PROPIOS</v>
          </cell>
          <cell r="H109">
            <v>52980000</v>
          </cell>
          <cell r="I109">
            <v>52980000</v>
          </cell>
          <cell r="J109" t="str">
            <v>NO</v>
          </cell>
          <cell r="K109" t="str">
            <v>N/A</v>
          </cell>
          <cell r="L109" t="str">
            <v>SECRETARÍA DE GOBIERNO Y PARTICIPACIÓN </v>
          </cell>
        </row>
        <row r="110">
          <cell r="B110">
            <v>80101509</v>
          </cell>
          <cell r="C110" t="str">
            <v>CONTRATAR LA CONSULTORÍA Y LOGÍSTICA PARA LA FORMULACIÓN DE LA POLÍTICA PÚBLICA DE LIBERTAD RELIGIOSA EN EL MARCO DEL PROYECTO: "FORMULACIÓN  DE LA POLÍTICA PÚBLICA  DE LIBERTAD RELIGIOSA Y DE CULTOS DEL DEPARTAMENTO DEL CAUCA”"</v>
          </cell>
          <cell r="D110" t="str">
            <v>10 de enero de 2018</v>
          </cell>
          <cell r="E110" t="str">
            <v>4 meses</v>
          </cell>
          <cell r="F110" t="str">
            <v>MINIMA CUANTIA</v>
          </cell>
          <cell r="G110" t="str">
            <v>PROPIOS</v>
          </cell>
          <cell r="H110">
            <v>52988800</v>
          </cell>
          <cell r="I110">
            <v>52988800</v>
          </cell>
          <cell r="L110" t="str">
            <v>SECRETARÍA DE GOBIERNO Y PARTICIPACIÓN </v>
          </cell>
        </row>
        <row r="111">
          <cell r="B111">
            <v>80141607</v>
          </cell>
          <cell r="C111" t="str">
            <v>CONTRATAR EL SERVICIO DE OPERADOR TECNICO Y LOGÍSTICO PARA LA REALIZACIÓN DE LOS TALLERES, SEMINARIOS, ENCUENTROS Y REUNIONES VINCULADAS A LA EJECUCIÓN DE LOS PLANES, PROGRAMAS, PROYECTOS Y POLITICAS PARA LA DISMINUSIÓN DE LA VIOLENCIA ESTRUCTURAL DEL DEP</v>
          </cell>
          <cell r="D111" t="str">
            <v>10 de enero de 2018</v>
          </cell>
          <cell r="E111" t="str">
            <v>11 meses</v>
          </cell>
          <cell r="F111" t="str">
            <v>MENOR CUANTIA </v>
          </cell>
          <cell r="G111" t="str">
            <v>PROPIOS</v>
          </cell>
          <cell r="H111">
            <v>96450000</v>
          </cell>
          <cell r="I111">
            <v>96450000</v>
          </cell>
          <cell r="J111" t="str">
            <v>NO</v>
          </cell>
          <cell r="K111" t="str">
            <v>N/A</v>
          </cell>
          <cell r="L111" t="str">
            <v>SECRETARÍA DE GOBIERNO Y PARTICIPACIÓN </v>
          </cell>
        </row>
        <row r="112">
          <cell r="B112">
            <v>80101509</v>
          </cell>
          <cell r="C112" t="str">
            <v>CONTRATAR LA CONSULTORÍA PARA LA ACTUALIZACIÓN PARTICIPATIVA DEL PLAN INTEGRAL DE SEGURIDAD Y CONVIVENCIA CIUDADANA CON LOS ENFOQUES DIFERENCIALES, EL CODIGO NACIONAL DE POLICÍA Y CONVIVENCIA Y LOS LINEAMIENTOS DEL MINISTERIO DEL INTERIOR EN EL MARCO DE L</v>
          </cell>
          <cell r="D112" t="str">
            <v>01 de febrero de 2018</v>
          </cell>
          <cell r="E112" t="str">
            <v>4 Meses</v>
          </cell>
          <cell r="F112" t="str">
            <v>MINIMA CUANTIA</v>
          </cell>
          <cell r="G112" t="str">
            <v>PROPIOS</v>
          </cell>
          <cell r="H112">
            <v>15000000</v>
          </cell>
          <cell r="I112">
            <v>15000000</v>
          </cell>
          <cell r="J112" t="str">
            <v>NO</v>
          </cell>
          <cell r="K112" t="str">
            <v>N/A</v>
          </cell>
          <cell r="L112" t="str">
            <v>SECRETARÍA DE GOBIERNO Y PARTICIPACIÓN </v>
          </cell>
        </row>
        <row r="113">
          <cell r="B113">
            <v>80141607</v>
          </cell>
          <cell r="C113" t="str">
            <v>CONTRATAR EL SERVICIO DE OPERADOR TECNICO Y LOGÍSTICO PARA LA REALIZACIÓN DE LOS TALLERES, SEMINARIOS, ENCUENTROS Y REUNIONES VINCULADOS A LA IMPLEMENTACIÓN DEL PLAN INTEGRAL DE SEGUIRDAD Y CONVIVENCIA CIUDADANA DEL DEPARTAMENTO DEL CAUCA EN EL MARCO DEL </v>
          </cell>
          <cell r="D113" t="str">
            <v>10 de enero de 2018</v>
          </cell>
          <cell r="E113" t="str">
            <v>11 meses</v>
          </cell>
          <cell r="F113" t="str">
            <v>MINIMA CUANTIA</v>
          </cell>
          <cell r="G113" t="str">
            <v>PROPIOS</v>
          </cell>
          <cell r="H113">
            <v>55872000</v>
          </cell>
          <cell r="I113">
            <v>55872000</v>
          </cell>
          <cell r="J113" t="str">
            <v>NO</v>
          </cell>
          <cell r="K113" t="str">
            <v>N/A</v>
          </cell>
          <cell r="L113" t="str">
            <v>SECRETARÍA DE GOBIERNO Y PARTICIPACIÓN </v>
          </cell>
        </row>
        <row r="114">
          <cell r="B114">
            <v>80141607</v>
          </cell>
          <cell r="C114" t="str">
            <v>CONTRATAR EL SERVICIO DE OPERADOR TECNICO Y LOGÍSTICO PARA LA REALIZACIÓN DE LOS TALLERES, ENCUENTROS Y CAMPAÑAS QUE PROMUEVAN LA TRAMITACIÓN PACÍFICA DE LOS CONFLICTOS  Y LA PROMOCIÓN DE UNA CULTURA DE PAZ EN LOS TERRITORIOS CON ENFOQUE DIFERENCIAL, EN E</v>
          </cell>
          <cell r="D114" t="str">
            <v>10 de enero de 2018</v>
          </cell>
          <cell r="E114" t="str">
            <v>11 meses</v>
          </cell>
          <cell r="F114" t="str">
            <v>MENOR CUANTIA </v>
          </cell>
          <cell r="G114" t="str">
            <v>PROPIOS</v>
          </cell>
          <cell r="H114">
            <v>105611000</v>
          </cell>
          <cell r="I114">
            <v>105611000</v>
          </cell>
          <cell r="J114" t="str">
            <v>NO</v>
          </cell>
          <cell r="K114" t="str">
            <v>N/A</v>
          </cell>
          <cell r="L114" t="str">
            <v>SECRETARÍA DE GOBIERNO Y PARTICIPACIÓN </v>
          </cell>
        </row>
        <row r="115">
          <cell r="B115">
            <v>80141607</v>
          </cell>
          <cell r="C115" t="str">
            <v>CONTRATAR EL SERVICIO DE OPERADOR TECNICO Y LOGISTICO PARA LA REALIZACIÓN DEL FESTIVAL DE DANZA POR LA CONVIVENCIA PACÍFICA Y LA CONSTRUCCIÓN DE LA PAZ DESDE LOS JOVENES DEL NORTE DEL CAUCA.   </v>
          </cell>
          <cell r="D115" t="str">
            <v>1 de marzo de 2018</v>
          </cell>
          <cell r="E115" t="str">
            <v>3 meses </v>
          </cell>
          <cell r="F115" t="str">
            <v>MINIMA CUANTIA </v>
          </cell>
          <cell r="G115" t="str">
            <v>PROPIOS</v>
          </cell>
          <cell r="H115">
            <v>52910000</v>
          </cell>
          <cell r="I115">
            <v>52910000</v>
          </cell>
          <cell r="J115" t="str">
            <v>NO</v>
          </cell>
          <cell r="K115" t="str">
            <v>N/A</v>
          </cell>
          <cell r="L115" t="str">
            <v>SECRETARÍA DE GOBIERNO Y PARTICIPACIÓN </v>
          </cell>
        </row>
        <row r="116">
          <cell r="B116">
            <v>80111620</v>
          </cell>
          <cell r="C116" t="str">
            <v>PRESTAR LOS SERVICIOS PROFESIONALES EN LA SECRETARÌA DE GOBIERNO Y PARTICIPACIÓN DEL DEPARTAMENTO DEL CAUCA PARA APOYAR LA COORDINACIÓN DE LAS ACTIVIDADES NECESARIAS EN LA EJECUCIÓN DEL PROYECTO: "GARANTÍA DE LOS DERECHOS HUMANOS Y LA CONSTRUCCIÓN DE LA P</v>
          </cell>
          <cell r="D116" t="str">
            <v>22 de enero de 2018</v>
          </cell>
          <cell r="E116" t="str">
            <v>11 MESES </v>
          </cell>
          <cell r="F116" t="str">
            <v>CONTRATACIÓN DIRECTA</v>
          </cell>
          <cell r="G116" t="str">
            <v>PROPIOS</v>
          </cell>
          <cell r="H116">
            <v>66000000</v>
          </cell>
          <cell r="I116">
            <v>66000000</v>
          </cell>
          <cell r="J116" t="str">
            <v>NO</v>
          </cell>
          <cell r="K116" t="str">
            <v>N/A</v>
          </cell>
          <cell r="L116" t="str">
            <v>SECRETARÍA DE GOBIERNO Y PARTICIPACIÓN </v>
          </cell>
        </row>
        <row r="117">
          <cell r="B117">
            <v>80111620</v>
          </cell>
          <cell r="C117" t="str">
            <v>PRESTAR LOS SERVICIOS PROFESIONALES ESPECIALIZADOS EN LA SECRETARIA DE GOBIERNO Y PARTICIPACIÓN DEL DEPARTAMENTO DEL CAUCA APOYANDO LA EJECUCIÓN DEL PROYECTO: “GARANTÍA DE LOS DERECHOS HUMANOS Y LA CONSTRUCCIÓN DE LA PAZ EN EL DEPARTAMENTO DEL CAUCA""</v>
          </cell>
          <cell r="D117" t="str">
            <v>22 de enero de 2018</v>
          </cell>
          <cell r="E117" t="str">
            <v>11 MESES </v>
          </cell>
          <cell r="F117" t="str">
            <v>CONTRATACIÓN DIRECTA</v>
          </cell>
          <cell r="G117" t="str">
            <v>PROPIOS</v>
          </cell>
          <cell r="H117">
            <v>52085000</v>
          </cell>
          <cell r="I117">
            <v>52085000</v>
          </cell>
          <cell r="J117" t="str">
            <v>NO</v>
          </cell>
          <cell r="K117" t="str">
            <v>N/A</v>
          </cell>
          <cell r="L117" t="str">
            <v>SECRETARÍA DE GOBIERNO Y PARTICIPACIÓN </v>
          </cell>
        </row>
        <row r="118">
          <cell r="B118">
            <v>80111620</v>
          </cell>
          <cell r="C118" t="str">
            <v>PRESTAR LOS SERVICIOS PROFESIONALES PARA APOYAR LA EJECUCIÓN DEL PROYECTO: "GARANTÍA DE LOS DERECHOS HUMANOS Y LA CONSTRUCCIÓN DE LA PAZ EN EL DEPARTAMENTO DEL CAUCA" </v>
          </cell>
          <cell r="D118" t="str">
            <v>22 de enero de 2018</v>
          </cell>
          <cell r="E118" t="str">
            <v>11 MESES </v>
          </cell>
          <cell r="F118" t="str">
            <v>CONTRATACIÓN DIRECTA</v>
          </cell>
          <cell r="G118" t="str">
            <v>PROPIOS</v>
          </cell>
          <cell r="H118">
            <v>48565000</v>
          </cell>
          <cell r="I118">
            <v>48565000</v>
          </cell>
          <cell r="J118" t="str">
            <v>NO</v>
          </cell>
          <cell r="K118" t="str">
            <v>N/A</v>
          </cell>
          <cell r="L118" t="str">
            <v>SECRETARÍA DE GOBIERNO Y PARTICIPACIÓN </v>
          </cell>
        </row>
        <row r="119">
          <cell r="B119">
            <v>80141607</v>
          </cell>
          <cell r="C119" t="str">
            <v>CONTRATAR LOS SERVICIOS DE OPERADOR LOGÍSTICO (ALIMENTACIÓN, PAPELERÍA, HOSPEDAJE, ALQUILER DE AUDITORIOS, SONIDO)  EN EL MARCO DEL PROYECTO: " "GARANTÍA DE LOS DERECHOS HUMANOS Y LA CONSTRUCCIÓN DE LA PAZ EN EL DEPARTAMENTO DEL CAUCA" </v>
          </cell>
          <cell r="D119" t="str">
            <v>1 DE FEBRERO DE 2018 </v>
          </cell>
          <cell r="E119" t="str">
            <v>11 MESES </v>
          </cell>
          <cell r="F119" t="str">
            <v>SELECCIÓN ABREVIADA </v>
          </cell>
          <cell r="G119" t="str">
            <v>PROPIOS</v>
          </cell>
          <cell r="H119">
            <v>287040000</v>
          </cell>
          <cell r="I119">
            <v>287040000</v>
          </cell>
          <cell r="J119" t="str">
            <v>NO</v>
          </cell>
          <cell r="K119" t="str">
            <v>N/A</v>
          </cell>
          <cell r="L119" t="str">
            <v>SECRETARÍA DE GOBIERNO Y PARTICIPACIÓN </v>
          </cell>
        </row>
        <row r="120">
          <cell r="B120">
            <v>20102301</v>
          </cell>
          <cell r="C120" t="str">
            <v>CONTRATAR EL SERVICIO DE TRANSPORTE PARA EL DESARROLLO DE LAS ACTIVIDADES CONTEMPLADAS EN EL MARCO DEL PROYECTO "GARANTÍA DE LOS DERECHOS HUMANOS Y LA CONSTRUCCIÓN DE LA PAZ EN EL DEPARTAMENTO DEL CAUCA"</v>
          </cell>
          <cell r="D120" t="str">
            <v>1 DE FEREBRO DE 2017 </v>
          </cell>
          <cell r="E120" t="str">
            <v>11 MESES</v>
          </cell>
          <cell r="F120" t="str">
            <v>SELECCIÓN ABREVIADA </v>
          </cell>
          <cell r="G120" t="str">
            <v>PROPIOS </v>
          </cell>
          <cell r="H120">
            <v>98768000</v>
          </cell>
          <cell r="I120">
            <v>98768000</v>
          </cell>
          <cell r="J120" t="str">
            <v>NO</v>
          </cell>
          <cell r="K120" t="str">
            <v>N/A</v>
          </cell>
          <cell r="L120" t="str">
            <v>SECRETARÍA DE GOBIERNO Y PARTICIPACIÓN </v>
          </cell>
        </row>
        <row r="121">
          <cell r="B121">
            <v>55101500</v>
          </cell>
          <cell r="C121" t="str">
            <v>CONTRATAR EL SERVICIO DE DISEÑO Y PUBLICACIÓN DE 3000 CARTILLAS COMO PRODUCTODE LA SISTEMATIZACIÓN DEL PROCESO EN EL MARCO DEL PROYECTO "GARANTÍA DE LOS DERECHOS HUMANOS Y LA CONSTRUCCIÓN DE LA PAZ EN EL DEPARTAMENTO DEL CAUCA"</v>
          </cell>
          <cell r="D121" t="str">
            <v>1 DE JULIO DE 2017 </v>
          </cell>
          <cell r="E121" t="str">
            <v>2 MESES</v>
          </cell>
          <cell r="F121" t="str">
            <v>MINIMA CUANTÍA </v>
          </cell>
          <cell r="G121" t="str">
            <v>PROPIOS </v>
          </cell>
          <cell r="H121">
            <v>20000000</v>
          </cell>
          <cell r="I121">
            <v>20000000</v>
          </cell>
          <cell r="J121" t="str">
            <v>NO</v>
          </cell>
          <cell r="K121" t="str">
            <v>N/A</v>
          </cell>
          <cell r="L121" t="str">
            <v>SECRETARÍA DE GOBIERNO Y PARTICIPACIÓN </v>
          </cell>
        </row>
        <row r="122">
          <cell r="B122">
            <v>80111620</v>
          </cell>
          <cell r="C122" t="str">
            <v>PRESTAR LOS SERVICIOS PROFESIONALES ESPECIALIZADOS COMO APOYO A LA COORDINACIÓN DE ACTIVIDADES EN EL MARCO DE  EJECUCIÓN DEL PROYECTO   “INCREMENTO DE LOS NIVELES DE PARTICIPACION SOCIAL, POLITICA, ELECTORAL Y COMUNITARIA ORIENTADA HACIA LA CONSTRUCCIÓN D</v>
          </cell>
          <cell r="D122" t="str">
            <v>22 de enero de 2018</v>
          </cell>
          <cell r="E122" t="str">
            <v>6 MESES</v>
          </cell>
          <cell r="F122" t="str">
            <v>CONTRATACIÓN DIRECTA</v>
          </cell>
          <cell r="G122" t="str">
            <v>PROPIOS</v>
          </cell>
          <cell r="H122">
            <v>33000000</v>
          </cell>
          <cell r="I122">
            <v>33000000</v>
          </cell>
          <cell r="J122" t="str">
            <v>NO</v>
          </cell>
          <cell r="K122" t="str">
            <v>N/A</v>
          </cell>
          <cell r="L122" t="str">
            <v>SECRETARÍA DE GOBIERNO Y PARTICIPACIÓN </v>
          </cell>
        </row>
        <row r="123">
          <cell r="B123">
            <v>80111620</v>
          </cell>
          <cell r="C123" t="str">
            <v>PRESTAR LOS SERVICIOS PROFESIONALES ESPECIALIZADOS EN EL MARCO DE  EJECUCIÓN DEL PROYECTO   “INCREMENTO DE LOS NIVELES DE PARTICIPACION SOCIAL, POLITICA, ELECTORAL Y COMUNITARIA ORIENTADA HACIA LA CONSTRUCCIÓN DE LA PAZ TERRITORIAL EN EL DEPARTAMENTO DEL </v>
          </cell>
          <cell r="D123" t="str">
            <v>22 de enero de 2018</v>
          </cell>
          <cell r="E123" t="str">
            <v>6 MESES</v>
          </cell>
          <cell r="F123" t="str">
            <v>CONTRATACIÓN DIRECTA</v>
          </cell>
          <cell r="G123" t="str">
            <v>PROPIOS</v>
          </cell>
          <cell r="H123">
            <v>28410000</v>
          </cell>
          <cell r="I123">
            <v>28410000</v>
          </cell>
          <cell r="J123" t="str">
            <v>NO</v>
          </cell>
          <cell r="K123" t="str">
            <v>N/A</v>
          </cell>
          <cell r="L123" t="str">
            <v>SECRETARÍA DE GOBIERNO Y PARTICIPACIÓN </v>
          </cell>
        </row>
        <row r="124">
          <cell r="B124">
            <v>80111620</v>
          </cell>
          <cell r="C124" t="str">
            <v>PRESTAR LOS SERVICIOS PROFESIONALES EN EL MARCO DE  EJECUCIÓN DEL PROYECTO   “INCREMENTO DE LOS NIVELES DE PARTICIPACION SOCIAL, POLITICA, ELECTORAL Y COMUNITARIA ORIENTADA HACIA LA CONSTRUCCIÓN DE LA PAZ TERRITORIAL EN EL DEPARTAMENTO DEL CAUCA” DE LA SE</v>
          </cell>
          <cell r="D124" t="str">
            <v>22 de enero de 2018</v>
          </cell>
          <cell r="E124" t="str">
            <v>6 MESES</v>
          </cell>
          <cell r="F124" t="str">
            <v>CONTRATACIÓN DIRECTA</v>
          </cell>
          <cell r="G124" t="str">
            <v>PROPIOS</v>
          </cell>
          <cell r="H124">
            <v>26490000</v>
          </cell>
          <cell r="I124">
            <v>26490000</v>
          </cell>
          <cell r="J124" t="str">
            <v>NO</v>
          </cell>
          <cell r="K124" t="str">
            <v>N/A</v>
          </cell>
          <cell r="L124" t="str">
            <v>SECRETARÍA DE GOBIERNO Y PARTICIPACIÓN </v>
          </cell>
        </row>
        <row r="125">
          <cell r="B125">
            <v>80111620</v>
          </cell>
          <cell r="C125" t="str">
            <v>PRESTAR LOS SERVICIOS PROFESIONALES EN EL MARCO DE  EJECUCIÓN DEL PROYECTO   “INCREMENTO DE LOS NIVELES DE PARTICIPACION SOCIAL, POLITICA, ELECTORAL Y COMUNITARIA ORIENTADA HACIA LA CONSTRUCCIÓN DE LA PAZ TERRITORIAL EN EL DEPARTAMENTO DEL CAUCA” DE LA SE</v>
          </cell>
          <cell r="D125" t="str">
            <v>22 de enero de 2018</v>
          </cell>
          <cell r="E125" t="str">
            <v>6 MESES</v>
          </cell>
          <cell r="F125" t="str">
            <v>CONTRATACIÓN DIRECTA</v>
          </cell>
          <cell r="G125" t="str">
            <v>PROPIOS</v>
          </cell>
          <cell r="H125">
            <v>26490000</v>
          </cell>
          <cell r="I125">
            <v>26490000</v>
          </cell>
          <cell r="J125" t="str">
            <v>NO</v>
          </cell>
          <cell r="K125" t="str">
            <v>N/A</v>
          </cell>
          <cell r="L125" t="str">
            <v>SECRETARÍA DE GOBIERNO Y PARTICIPACIÓN </v>
          </cell>
        </row>
        <row r="126">
          <cell r="B126">
            <v>80111620</v>
          </cell>
          <cell r="C126" t="str">
            <v>PRESTAR LOS SERVICIOS PROFESIONALES EN EL MARCO DE  EJECUCIÓN DEL PROYECTO   “INCREMENTO DE LOS NIVELES DE PARTICIPACION SOCIAL, POLITICA, ELECTORAL Y COMUNITARIA ORIENTADA HACIA LA CONSTRUCCIÓN DE LA PAZ TERRITORIAL EN EL DEPARTAMENTO DEL CAUCA” DE LA SE</v>
          </cell>
          <cell r="D126" t="str">
            <v>22 de enero de 2018</v>
          </cell>
          <cell r="E126" t="str">
            <v>6 MESES</v>
          </cell>
          <cell r="F126" t="str">
            <v>CONTRATACIÓN DIRECTA</v>
          </cell>
          <cell r="G126" t="str">
            <v>PROPIOS</v>
          </cell>
          <cell r="H126">
            <v>26490000</v>
          </cell>
          <cell r="I126">
            <v>26490000</v>
          </cell>
          <cell r="J126" t="str">
            <v>NO</v>
          </cell>
          <cell r="K126" t="str">
            <v>N/A</v>
          </cell>
          <cell r="L126" t="str">
            <v>SECRETARÍA DE GOBIERNO Y PARTICIPACIÓN </v>
          </cell>
        </row>
        <row r="127">
          <cell r="B127">
            <v>80141607</v>
          </cell>
          <cell r="C127" t="str">
            <v>CONTRATAR EL SERVICIO DE OPERADOR LOGISTICO EN EL MARCO DE  EJECUCIÓN DE ACTIVIDADES DEL PROYECTO   “INCREMENTO DE LOS NIVELES DE PARTICIPACION SOCIAL, POLITICA, ELECTORAL Y COMUNITARIA ORIENTADA HACIA LA CONSTRUCCIÓN DE LA PAZ TERRITORIAL EN EL DEPARTAME</v>
          </cell>
          <cell r="D127" t="str">
            <v>22 de enero de 2018</v>
          </cell>
          <cell r="E127" t="str">
            <v>11 meses</v>
          </cell>
          <cell r="F127" t="str">
            <v>SELECCIÓN ABREVIADA</v>
          </cell>
          <cell r="G127" t="str">
            <v>PROPIOS</v>
          </cell>
          <cell r="H127">
            <v>206425180</v>
          </cell>
          <cell r="I127">
            <v>206425180</v>
          </cell>
          <cell r="J127" t="str">
            <v>NO</v>
          </cell>
          <cell r="K127" t="str">
            <v>N/A</v>
          </cell>
          <cell r="L127" t="str">
            <v>SECRETARÍA DE GOBIERNO Y PARTICIPACIÓN </v>
          </cell>
        </row>
        <row r="128">
          <cell r="B128">
            <v>80141607</v>
          </cell>
          <cell r="C128" t="str">
            <v>CONTRATAR EL SERVICIO DE OPERADOR LOGISTICO EN EL MARCO DE  EJECUCIÓN DE ACTIVIDADES DEL BANCO DE INICIATIVAS Y PILOTO DE PRESUPUESTOS PARTICIPATIVOS DEL PROYECTO “INCREMENTO DE LOS NIVELES DE PARTICIPACION SOCIAL, POLITICA, ELECTORAL Y COMUNITARIA ORIENT</v>
          </cell>
          <cell r="D128" t="str">
            <v>22 de enero de 2018</v>
          </cell>
          <cell r="E128" t="str">
            <v>11 mese </v>
          </cell>
          <cell r="F128" t="str">
            <v>MENOR CUANTIA </v>
          </cell>
          <cell r="G128" t="str">
            <v>PROPIOS</v>
          </cell>
          <cell r="H128">
            <v>67600000</v>
          </cell>
          <cell r="I128">
            <v>67600000</v>
          </cell>
          <cell r="J128" t="str">
            <v>NO</v>
          </cell>
          <cell r="K128" t="str">
            <v>N/A</v>
          </cell>
          <cell r="L128" t="str">
            <v>SECRETARÍA DE GOBIERNO Y PARTICIPACIÓN </v>
          </cell>
        </row>
        <row r="129">
          <cell r="B129">
            <v>20102301</v>
          </cell>
          <cell r="C129" t="str">
            <v>CONTRATAR EL SERVICIO DE TRANSPORTE AL PERSONAL PARTICIPANTE DE LOS EVENTOS EN EL MARCO DE EJECUCIÓN DEL PROYECTO  “INCREMENTO DE LOS NIVELES DE PARTICIPACION SOCIAL, POLITICA, ELECTORAL Y COMUNITARIA ORIENTADA HACIA LA CONSTRUCCIÓN DE LA PAZ TERRITORIAL </v>
          </cell>
          <cell r="D129" t="str">
            <v>22 de enero de 2018</v>
          </cell>
          <cell r="E129" t="str">
            <v>11 meses </v>
          </cell>
          <cell r="F129" t="str">
            <v>MINIMA CUANTIA</v>
          </cell>
          <cell r="G129" t="str">
            <v>PROPIOS</v>
          </cell>
          <cell r="H129">
            <v>25263000</v>
          </cell>
          <cell r="I129">
            <v>25263000</v>
          </cell>
          <cell r="J129" t="str">
            <v>NO</v>
          </cell>
          <cell r="K129" t="str">
            <v>N/A</v>
          </cell>
          <cell r="L129" t="str">
            <v>SECRETARÍA DE GOBIERNO Y PARTICIPACIÓN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20">
          <cell r="A20" t="str">
            <v>15101506                         15101505                                      78181701</v>
          </cell>
          <cell r="B20" t="str">
            <v>contratar a monto agotable el suministro de combustible (gasolina y A.C.P.M.) para  los vehículos que conforman el parque automotor de la Gobernación del Cauca y los que la entidad requiera.</v>
          </cell>
          <cell r="D20" t="str">
            <v>11 MESES</v>
          </cell>
          <cell r="F20" t="str">
            <v>PROPIOS</v>
          </cell>
          <cell r="I20" t="str">
            <v>NO</v>
          </cell>
          <cell r="J20" t="str">
            <v>N/A</v>
          </cell>
        </row>
        <row r="21">
          <cell r="A21">
            <v>15121500</v>
          </cell>
          <cell r="B21" t="str">
            <v>contratar el suministro de aceites para los vehículos al servicio de la  Administración Departamental.</v>
          </cell>
          <cell r="C21" t="str">
            <v>ABRIL</v>
          </cell>
          <cell r="D21" t="str">
            <v>8 MESES</v>
          </cell>
          <cell r="E21" t="str">
            <v>MINIMA CUANTÍA</v>
          </cell>
          <cell r="F21" t="str">
            <v>PROPIOS</v>
          </cell>
          <cell r="I21" t="str">
            <v>NO</v>
          </cell>
          <cell r="J21" t="str">
            <v>N/A</v>
          </cell>
        </row>
        <row r="22">
          <cell r="B22" t="str">
            <v>Contratar la adquisición de materiales y elementos para oficina.</v>
          </cell>
          <cell r="C22" t="str">
            <v>MARZO</v>
          </cell>
          <cell r="D22" t="str">
            <v>9 MESES</v>
          </cell>
          <cell r="E22" t="str">
            <v>MINIMA CUANTÍA</v>
          </cell>
          <cell r="F22" t="str">
            <v>PROPIOS</v>
          </cell>
          <cell r="I22" t="str">
            <v>NO</v>
          </cell>
          <cell r="J22" t="str">
            <v>N/A</v>
          </cell>
        </row>
        <row r="23">
          <cell r="A23">
            <v>95111602</v>
          </cell>
          <cell r="B23" t="str">
            <v>Adquisición de peajes Norte y Sur</v>
          </cell>
          <cell r="C23" t="str">
            <v>FEBRERO</v>
          </cell>
          <cell r="D23" t="str">
            <v>10 MESES</v>
          </cell>
          <cell r="E23" t="str">
            <v>MINIMA CUANTIA</v>
          </cell>
          <cell r="F23" t="str">
            <v>PROPIOS</v>
          </cell>
          <cell r="I23" t="str">
            <v>NO</v>
          </cell>
          <cell r="J23" t="str">
            <v>N/A</v>
          </cell>
        </row>
        <row r="24">
          <cell r="A24" t="str">
            <v>82121700                       82121500</v>
          </cell>
          <cell r="B24" t="str">
            <v>Contratar el servicio de fotocopiado, reducciones, ampliaciones, copias en acetato, acetatos a color, argollados, belovinder, laminación de documentos, fotocopia de planos, copias heliografías, copias originales de planos, servicio de plotter- planos arqu</v>
          </cell>
          <cell r="C24" t="str">
            <v>FEBRERO</v>
          </cell>
          <cell r="D24" t="str">
            <v>11 MESES</v>
          </cell>
          <cell r="E24" t="str">
            <v>MINIMA CUANTÍA</v>
          </cell>
          <cell r="F24" t="str">
            <v>PROPIOS</v>
          </cell>
          <cell r="G24">
            <v>25000000</v>
          </cell>
          <cell r="H24">
            <v>25000000</v>
          </cell>
          <cell r="I24" t="str">
            <v>NO</v>
          </cell>
          <cell r="J24" t="str">
            <v>N/A</v>
          </cell>
        </row>
        <row r="25">
          <cell r="A25">
            <v>39121321</v>
          </cell>
          <cell r="B25" t="str">
            <v>Contratar la adquisición  de elementos electrico requerida por la Administración Departamental.</v>
          </cell>
          <cell r="D25" t="str">
            <v>7 MESES</v>
          </cell>
          <cell r="E25" t="str">
            <v>MINIMA CUANTÍA</v>
          </cell>
          <cell r="F25" t="str">
            <v>PROPIOS</v>
          </cell>
          <cell r="I25" t="str">
            <v>NO</v>
          </cell>
          <cell r="J25" t="str">
            <v>N/A</v>
          </cell>
        </row>
        <row r="26">
          <cell r="B26" t="str">
            <v>Contratar la adquisición de elementos y materiales para cafetería (café, azúcar, ollas, mezcladores, vasos desechables  termos etc.).</v>
          </cell>
          <cell r="D26" t="str">
            <v>8 MESES</v>
          </cell>
          <cell r="E26" t="str">
            <v>MINIMA CUANTÍA</v>
          </cell>
          <cell r="F26" t="str">
            <v>PROPIOS</v>
          </cell>
          <cell r="G26">
            <v>20000000</v>
          </cell>
          <cell r="H26">
            <v>20000000</v>
          </cell>
          <cell r="I26" t="str">
            <v>NO</v>
          </cell>
          <cell r="J26" t="str">
            <v>N/A</v>
          </cell>
        </row>
        <row r="27">
          <cell r="A27" t="str">
            <v>25172504                           25172512</v>
          </cell>
          <cell r="B27" t="str">
            <v>Contratar a monto agotable y a todo costo el suministro de llantas de los vehículos y motocicletas que conforman el parque automotor de Propiedad del Departamento del Cauca.</v>
          </cell>
          <cell r="D27" t="str">
            <v>8 MESES</v>
          </cell>
          <cell r="F27" t="str">
            <v>PROPIOS</v>
          </cell>
          <cell r="I27" t="str">
            <v>NO</v>
          </cell>
          <cell r="J27" t="str">
            <v>N/A</v>
          </cell>
        </row>
        <row r="28">
          <cell r="A28">
            <v>15121500</v>
          </cell>
          <cell r="B28" t="str">
            <v>Contratar la adquisición de baterías con destino a los vehículos al servicio de la Administración Departamental.</v>
          </cell>
          <cell r="D28" t="str">
            <v>8 MESES</v>
          </cell>
          <cell r="E28" t="str">
            <v>MINIMA CUANTÍA</v>
          </cell>
          <cell r="F28" t="str">
            <v>PROPIOS</v>
          </cell>
          <cell r="I28" t="str">
            <v>NO</v>
          </cell>
          <cell r="J28" t="str">
            <v>N/A</v>
          </cell>
        </row>
        <row r="29">
          <cell r="A29">
            <v>39121321</v>
          </cell>
          <cell r="B29" t="str">
            <v>Contratar la adquisición  de elementos de ferretería en general requerida por la Administración Departamental.</v>
          </cell>
          <cell r="D29" t="str">
            <v>7 MESES</v>
          </cell>
          <cell r="E29" t="str">
            <v>MINIMA CUANTÍA</v>
          </cell>
          <cell r="F29" t="str">
            <v>PROPIOS</v>
          </cell>
          <cell r="G29">
            <v>20000000</v>
          </cell>
          <cell r="H29">
            <v>20000000</v>
          </cell>
          <cell r="I29" t="str">
            <v>NO</v>
          </cell>
          <cell r="J29" t="str">
            <v>N/A</v>
          </cell>
        </row>
        <row r="30">
          <cell r="A30" t="str">
            <v>91111703                       53111601</v>
          </cell>
          <cell r="B30" t="str">
            <v>Contratar la  adquisición de las dotaciones que tiene derecho los funcionarios del nivel central del año 2017.</v>
          </cell>
          <cell r="C30" t="str">
            <v>MAYO</v>
          </cell>
          <cell r="D30" t="str">
            <v>7 MESES</v>
          </cell>
          <cell r="E30" t="str">
            <v>MINIMA CUANTÍA Y/O SELECCIÓN ABREVIADA</v>
          </cell>
          <cell r="F30" t="str">
            <v>PROPIOS</v>
          </cell>
          <cell r="I30" t="str">
            <v>NO</v>
          </cell>
          <cell r="J30" t="str">
            <v>N/A</v>
          </cell>
        </row>
        <row r="31">
          <cell r="A31">
            <v>81161601</v>
          </cell>
          <cell r="B31" t="str">
            <v>Contratar a monto agotable la prestación del servicio de mensajería expresa y transporte de mercancías a nivel urbano, Nacional e Internacional para la Gobernación del Departamento del Cauca.</v>
          </cell>
          <cell r="C31" t="str">
            <v>FEBRERO</v>
          </cell>
          <cell r="D31" t="str">
            <v>11 MESES</v>
          </cell>
          <cell r="E31" t="str">
            <v>MINIMA CUANTÍA</v>
          </cell>
          <cell r="F31" t="str">
            <v>PROPIOS</v>
          </cell>
          <cell r="I31" t="str">
            <v>NO</v>
          </cell>
          <cell r="J31" t="str">
            <v>N/A</v>
          </cell>
        </row>
        <row r="32">
          <cell r="A32" t="str">
            <v>82121500                              82121800</v>
          </cell>
          <cell r="B32" t="str">
            <v>Contratar el servicio de diseño, diagramación, elaboración de impresos, piezas elaboradas por sistema de impresión análogas o digital y publicaciones los actos administrativos  en la Gaceta Departamental como Ordenanzas,  Resoluciones y Decretos, requerid</v>
          </cell>
          <cell r="C32" t="str">
            <v>MARZO</v>
          </cell>
          <cell r="D32" t="str">
            <v>9 MESES</v>
          </cell>
          <cell r="E32" t="str">
            <v>DIRECTA</v>
          </cell>
          <cell r="F32" t="str">
            <v>PROPIOS</v>
          </cell>
          <cell r="I32" t="str">
            <v>NO</v>
          </cell>
          <cell r="J32" t="str">
            <v>N/A</v>
          </cell>
        </row>
        <row r="33">
          <cell r="B33" t="str">
            <v>Contratar el Programa de Aseguramiento de Bienes e Intereses Patrimoniales al servicio de la Gobernación del Cauca, renovación de Soat (Seguros Obligatorio) y constitución y/o prorroga de pólizas de cumplimiento.</v>
          </cell>
          <cell r="C33" t="str">
            <v>ENERO</v>
          </cell>
          <cell r="D33" t="str">
            <v>12 MESES</v>
          </cell>
          <cell r="E33" t="str">
            <v>MINIMA CUANTÍA Y/O SELECCIÓN ABREVIADA</v>
          </cell>
        </row>
        <row r="34">
          <cell r="A34" t="str">
            <v>78181500                        78181503</v>
          </cell>
          <cell r="B34" t="str">
            <v>Contratar a monto agotable y todo costo el mantenimiento preventivo y correctivo para el parque automotor de propiedad del Departamento del Cauca.</v>
          </cell>
          <cell r="E34" t="str">
            <v>MINIMA CUANTÍA Y/O SELECCIÓN ABREVIADA</v>
          </cell>
          <cell r="F34" t="str">
            <v>PROPIOS</v>
          </cell>
          <cell r="G34">
            <v>150000000</v>
          </cell>
          <cell r="H34">
            <v>150000000</v>
          </cell>
          <cell r="I34" t="str">
            <v>NO</v>
          </cell>
          <cell r="J34" t="str">
            <v>N/A</v>
          </cell>
        </row>
        <row r="35">
          <cell r="A35">
            <v>81112303</v>
          </cell>
          <cell r="B35" t="str">
            <v>contratar el mantenimiento preventivo y correctivo a todo costo de los equipos de cómputo al servicio de la Administración Departamental.</v>
          </cell>
          <cell r="E35" t="str">
            <v>MINIMA CUANTÍA</v>
          </cell>
          <cell r="F35" t="str">
            <v>PROPIOS</v>
          </cell>
          <cell r="I35" t="str">
            <v>NO</v>
          </cell>
          <cell r="J35" t="str">
            <v>N/A</v>
          </cell>
        </row>
        <row r="36">
          <cell r="A36" t="str">
            <v>72154065                          81112306</v>
          </cell>
          <cell r="B36" t="str">
            <v>Contratar el mantenimiento correctivo, preventivo a todo costo de fotocopiadoras e impresoras al servicio de la Administración Departamental.</v>
          </cell>
          <cell r="E36" t="str">
            <v>MINIMA CUANTÍA</v>
          </cell>
          <cell r="F36" t="str">
            <v>PROPIOS</v>
          </cell>
          <cell r="I36" t="str">
            <v>NO</v>
          </cell>
          <cell r="J36" t="str">
            <v>N/A</v>
          </cell>
        </row>
        <row r="37">
          <cell r="A37">
            <v>72101511</v>
          </cell>
          <cell r="B37" t="str">
            <v>Contratar el mantenimiento preventivo y correctivo  a todo costo a los sistemas de aire acondicionado de la Gobernación del Departamento del Cauca.</v>
          </cell>
          <cell r="E37" t="str">
            <v>MINIMA CUANTÍA</v>
          </cell>
          <cell r="F37" t="str">
            <v>PROPIOS</v>
          </cell>
          <cell r="G37">
            <v>10000000</v>
          </cell>
          <cell r="H37">
            <v>10000000</v>
          </cell>
          <cell r="I37" t="str">
            <v>NO</v>
          </cell>
          <cell r="J37" t="str">
            <v>N/A</v>
          </cell>
        </row>
        <row r="38">
          <cell r="A38">
            <v>72101505</v>
          </cell>
          <cell r="B38" t="str">
            <v>Contratar los servicios de cerrajería a todo costo con destino a las diferentes oficinas de la  Gobernación del Cauca.</v>
          </cell>
          <cell r="E38" t="str">
            <v>MINIMA CUANTÍA</v>
          </cell>
          <cell r="F38" t="str">
            <v>PROPIOS</v>
          </cell>
          <cell r="G38">
            <v>10000000</v>
          </cell>
          <cell r="H38">
            <v>10000000</v>
          </cell>
          <cell r="I38" t="str">
            <v>NO</v>
          </cell>
          <cell r="J38" t="str">
            <v>N/A</v>
          </cell>
        </row>
        <row r="39">
          <cell r="A39">
            <v>72154065</v>
          </cell>
          <cell r="B39" t="str">
            <v>Contratar a todo costo el mantenimiento correctivo y preventivo de las U.P.S. al servicio de la Administración Departamental.</v>
          </cell>
          <cell r="C39" t="str">
            <v>MAYO</v>
          </cell>
          <cell r="D39" t="str">
            <v>7 MESES</v>
          </cell>
          <cell r="E39" t="str">
            <v>MINIMA CUANTÍA</v>
          </cell>
          <cell r="F39" t="str">
            <v>PROPIOS</v>
          </cell>
          <cell r="G39">
            <v>15000000</v>
          </cell>
          <cell r="H39">
            <v>15000000</v>
          </cell>
          <cell r="I39" t="str">
            <v>NO</v>
          </cell>
          <cell r="J39" t="str">
            <v>N/A</v>
          </cell>
        </row>
        <row r="40">
          <cell r="A40">
            <v>72101506</v>
          </cell>
          <cell r="B40" t="str">
            <v>Contratar el mantenimiento correctivo y preventivo a todo costo de los ascensores de la Gobernación del Cauca.</v>
          </cell>
          <cell r="C40" t="str">
            <v>MAYO</v>
          </cell>
          <cell r="D40" t="str">
            <v>7 MESES</v>
          </cell>
          <cell r="E40" t="str">
            <v>MINIMA CUANTIA</v>
          </cell>
          <cell r="F40" t="str">
            <v>PROPIOS</v>
          </cell>
          <cell r="I40" t="str">
            <v>NO</v>
          </cell>
          <cell r="J40" t="str">
            <v>N/A</v>
          </cell>
        </row>
        <row r="41">
          <cell r="A41">
            <v>72103302</v>
          </cell>
          <cell r="B41" t="str">
            <v>Contratar el mantenimiento preventivo, correctivo  a todo costo de aparatos telefónicos,  traslados e instalaciones de nuevas líneas y programación de los mismos al servicio de la Administración.</v>
          </cell>
          <cell r="C41" t="str">
            <v>MAYO</v>
          </cell>
          <cell r="D41" t="str">
            <v>7 MESES</v>
          </cell>
          <cell r="E41" t="str">
            <v>MINIMA CUANTIA</v>
          </cell>
          <cell r="F41" t="str">
            <v>PROPIOS</v>
          </cell>
          <cell r="G41">
            <v>10000000</v>
          </cell>
          <cell r="H41">
            <v>10000000</v>
          </cell>
          <cell r="I41" t="str">
            <v>NO</v>
          </cell>
          <cell r="J41" t="str">
            <v>N/A</v>
          </cell>
        </row>
        <row r="42">
          <cell r="B42" t="str">
            <v>Contratar los servicios de mantenimiento, adecuación y lucimiento a todo costo del Edificio Central de la Gobernación y fachadas de los edificios de la Administración Departamental (Edificio de la Gobernación, Casa Caldas, Casa Jorge Isaac, Asamblea Depar</v>
          </cell>
          <cell r="C42" t="str">
            <v>MARZO</v>
          </cell>
          <cell r="D42" t="str">
            <v>1 MES</v>
          </cell>
          <cell r="E42" t="str">
            <v>MINIMA CUANTIA</v>
          </cell>
          <cell r="F42" t="str">
            <v>PROPIOS</v>
          </cell>
          <cell r="I42" t="str">
            <v>NO</v>
          </cell>
          <cell r="J42" t="str">
            <v>N/A</v>
          </cell>
        </row>
        <row r="43">
          <cell r="A43">
            <v>78181505</v>
          </cell>
          <cell r="B43" t="str">
            <v>Contratar el servicio de revisión técnico mecánica y de gases con destino a los vehículos al servicio de la Administración  Departamental.</v>
          </cell>
          <cell r="C43" t="str">
            <v>JUNIO</v>
          </cell>
          <cell r="D43" t="str">
            <v>6 MESES</v>
          </cell>
          <cell r="E43" t="str">
            <v>MINIMA CUANTIA</v>
          </cell>
          <cell r="F43" t="str">
            <v>PROPIOS</v>
          </cell>
          <cell r="G43">
            <v>10000000</v>
          </cell>
          <cell r="H43">
            <v>10000000</v>
          </cell>
          <cell r="I43" t="str">
            <v>NO</v>
          </cell>
          <cell r="J43" t="str">
            <v>N/A</v>
          </cell>
        </row>
        <row r="44">
          <cell r="A44">
            <v>72101516</v>
          </cell>
          <cell r="B44" t="str">
            <v>Contratar la recarga de extintores e inspección de seguridad y revisión contra incendio  de las instalaciones de la Administración Departamental.</v>
          </cell>
          <cell r="C44" t="str">
            <v>JULIO</v>
          </cell>
          <cell r="D44" t="str">
            <v>5 MESES</v>
          </cell>
          <cell r="E44" t="str">
            <v>MINIMA CUANTIA</v>
          </cell>
          <cell r="F44" t="str">
            <v>PROPIOS</v>
          </cell>
          <cell r="I44" t="str">
            <v>NO</v>
          </cell>
          <cell r="J44" t="str">
            <v>N/A</v>
          </cell>
        </row>
        <row r="45">
          <cell r="A45" t="str">
            <v>78181500                        78181503</v>
          </cell>
          <cell r="B45" t="str">
            <v>Contratar el mantenimiento preventivo y correctivo a todo costo de las motocicletas al servicio de la Gobernación del Cauca.</v>
          </cell>
          <cell r="E45" t="str">
            <v>MINIMA CUANTÍA</v>
          </cell>
          <cell r="F45" t="str">
            <v>PROPIOS</v>
          </cell>
          <cell r="G45">
            <v>10000000</v>
          </cell>
          <cell r="H45">
            <v>10000000</v>
          </cell>
          <cell r="I45" t="str">
            <v>NO</v>
          </cell>
          <cell r="J45" t="str">
            <v>N/A</v>
          </cell>
        </row>
        <row r="46">
          <cell r="B46" t="str">
            <v>El Contratista se obliga para con el Departamento del Cauca a prestar los servicios a distancia de instalación de nuevas versiones, actualización y soporte del Sistema Integrado de Información Administrativo y Financiero – SIIAF </v>
          </cell>
          <cell r="E46" t="str">
            <v>DIRECTA</v>
          </cell>
          <cell r="F46" t="str">
            <v>PROPIOS</v>
          </cell>
          <cell r="I46" t="str">
            <v>NO</v>
          </cell>
          <cell r="J46" t="str">
            <v>N/A</v>
          </cell>
        </row>
        <row r="47">
          <cell r="A47">
            <v>43231500</v>
          </cell>
          <cell r="B47" t="str">
            <v>El contratista se obliga con el Departamento del Cauca a prestar los servicios a distancia de soporte técnico, actualización a nuevas versiones, ajustes al sistema y a monto agotable servicios complementarios del SICOF-MODULOS DE NOMINA Y RECURSOS HUMANOS</v>
          </cell>
          <cell r="E47" t="str">
            <v>DIRECTA</v>
          </cell>
          <cell r="F47" t="str">
            <v>PROPIOS</v>
          </cell>
          <cell r="I47" t="str">
            <v>NO</v>
          </cell>
          <cell r="J47" t="str">
            <v>N/A</v>
          </cell>
        </row>
        <row r="48">
          <cell r="A48" t="str">
            <v>26111600                             72102900</v>
          </cell>
          <cell r="B48" t="str">
            <v>Contratar el mantenimiento preventivo y correctivo a todo costo de las cuatro (4) planta eléctricas al servicio de la Administración Departamental</v>
          </cell>
          <cell r="C48" t="str">
            <v>MAYO</v>
          </cell>
          <cell r="D48" t="str">
            <v>7 MESES</v>
          </cell>
          <cell r="E48" t="str">
            <v>MINIMA CUANTÍA</v>
          </cell>
          <cell r="F48" t="str">
            <v>PROPIOS</v>
          </cell>
          <cell r="G48">
            <v>30000000</v>
          </cell>
          <cell r="H48">
            <v>30000000</v>
          </cell>
          <cell r="I48" t="str">
            <v>NO</v>
          </cell>
          <cell r="J48" t="str">
            <v>N/A</v>
          </cell>
        </row>
        <row r="49">
          <cell r="A49">
            <v>72102103</v>
          </cell>
          <cell r="B49" t="str">
            <v>Contratar la fumigación (control de insectos y roedores), con destino a las instalaciones  de: la Gobernación nivel central e Infraestructura, oficinas de la Administración Departamental ubicadas en el edificio de la Lotería del Cauca  4 piso, Casa Caldas</v>
          </cell>
          <cell r="C49" t="str">
            <v>MAYO</v>
          </cell>
          <cell r="D49" t="str">
            <v>7 MESES</v>
          </cell>
          <cell r="E49" t="str">
            <v>MINIMA CUANTÍA</v>
          </cell>
          <cell r="F49" t="str">
            <v>PROPIOS</v>
          </cell>
          <cell r="G49">
            <v>10000000</v>
          </cell>
          <cell r="H49">
            <v>10000000</v>
          </cell>
          <cell r="I49" t="str">
            <v>NO</v>
          </cell>
          <cell r="J49" t="str">
            <v>N/A</v>
          </cell>
        </row>
        <row r="50">
          <cell r="A50">
            <v>72101500</v>
          </cell>
          <cell r="B50" t="str">
            <v>Contratar el mantenimiento preventivo, correctivo y preventivo a todo costo de dos (2) salvaescaleras al servicio de la Administración Departamental.</v>
          </cell>
          <cell r="E50" t="str">
            <v>MINIMA CUANTÍA</v>
          </cell>
          <cell r="F50" t="str">
            <v>PROPIOS</v>
          </cell>
          <cell r="G50">
            <v>10000000</v>
          </cell>
          <cell r="H50">
            <v>10000000</v>
          </cell>
          <cell r="I50" t="str">
            <v>NO</v>
          </cell>
          <cell r="J50" t="str">
            <v>N/A</v>
          </cell>
        </row>
        <row r="51">
          <cell r="E51" t="str">
            <v>MINIMA CUANTÍA</v>
          </cell>
          <cell r="F51" t="str">
            <v>PROPIOS</v>
          </cell>
          <cell r="G51">
            <v>10000000</v>
          </cell>
          <cell r="H51">
            <v>10000000</v>
          </cell>
          <cell r="I51" t="str">
            <v>NO</v>
          </cell>
          <cell r="J51" t="str">
            <v>N/A</v>
          </cell>
        </row>
        <row r="52">
          <cell r="A52">
            <v>76111501</v>
          </cell>
          <cell r="B52" t="str">
            <v>El contratista se obliga para con el Departamento del Cauca a prestar  a todo costo el servicio  de aseo  y cafetería de las Sedes Administrativas de la Gobernación del Departamento del Cauca, de conformidad con los Estudios Previos elaborados por la Enti</v>
          </cell>
          <cell r="E52" t="str">
            <v>MINIMA CUANTÍA Y/O SELECCIÓN ABREVIADA</v>
          </cell>
          <cell r="F52" t="str">
            <v>PROPIOS</v>
          </cell>
        </row>
        <row r="53">
          <cell r="A53" t="str">
            <v>92121500                             92121700</v>
          </cell>
          <cell r="B53" t="str">
            <v>Contratar la prestación del servicio de vigilancia privada, armada, el monitoreo electrónico de alarmas, circuito cerrado de televisión, préstamo e instalación de cámaras para monitoreo visual y reacción con patrullas motorizadas en las instalaciones de l</v>
          </cell>
          <cell r="E53" t="str">
            <v>MINIMA CUANTÍA Y/O SELECCIÓN ABREVIADA</v>
          </cell>
          <cell r="F53" t="str">
            <v>PROPIOS</v>
          </cell>
        </row>
        <row r="54">
          <cell r="A54">
            <v>80111623</v>
          </cell>
          <cell r="B54" t="str">
            <v>Contratar  a monto agotable y a todo costo el servicio de apoyo logístico para atender la agenda oficial de reuniones, eventos, conmemoraciones, acompañamiento y atenciones de deban presentarse durante la Visita oficial al Departamento de la diferentes pe</v>
          </cell>
          <cell r="D54" t="str">
            <v>11 MESES</v>
          </cell>
          <cell r="E54" t="str">
            <v>MINIMA CUANTÍA</v>
          </cell>
          <cell r="F54" t="str">
            <v>PROPIOS</v>
          </cell>
          <cell r="I54" t="str">
            <v>NO</v>
          </cell>
          <cell r="J54" t="str">
            <v>N/A</v>
          </cell>
        </row>
        <row r="55">
          <cell r="A55">
            <v>49101701</v>
          </cell>
          <cell r="B55" t="str">
            <v>Adquirir a titulo de compraventa cuarenta y cinco (45) Medallas con las condiciones técnicas reglamentarias mediante  los actos Administrativos: Decreto Ordenanza 024 de julio de 2011, condecoración Civil “Honor al Merito”, y ordenanza No. 9 de 1973, Decr</v>
          </cell>
          <cell r="C55" t="str">
            <v>ABRIL</v>
          </cell>
          <cell r="D55" t="str">
            <v>1 MES</v>
          </cell>
          <cell r="E55" t="str">
            <v>MINIMA CUANTÍA</v>
          </cell>
          <cell r="F55" t="str">
            <v>PROPIOS</v>
          </cell>
          <cell r="I55" t="str">
            <v>NO</v>
          </cell>
          <cell r="J55" t="str">
            <v>N/A</v>
          </cell>
        </row>
        <row r="56">
          <cell r="A56">
            <v>90121502</v>
          </cell>
          <cell r="B56" t="str">
            <v>Contratar a monto agotable el suministro de tiquetes aéreos a destinos Nacionales para los funcionarios de la Gobernación del Cauca, de conformidad los requerimientos de la entidad. </v>
          </cell>
          <cell r="F56" t="str">
            <v>PROPIOS</v>
          </cell>
          <cell r="I56" t="str">
            <v>NO</v>
          </cell>
          <cell r="J56" t="str">
            <v>N/A</v>
          </cell>
        </row>
        <row r="57">
          <cell r="A57">
            <v>81111509</v>
          </cell>
          <cell r="B57" t="str">
            <v>Prestar el servicio de conectividad a internet dedicado simétrico 1.1 para la Secretaria de Educación y Cultura, Gobernación Nivel Central, Casa Caldas, Edificio de la Lotería, Secretaria de Infraestructura y Secretaria de Salud del Departamento del Cauca</v>
          </cell>
          <cell r="C57" t="str">
            <v>FEBRERO</v>
          </cell>
          <cell r="D57" t="str">
            <v>10 MESES</v>
          </cell>
          <cell r="E57" t="str">
            <v>MINIMA CUANTÍA Y/O SELECCIÓN ABREVIADA</v>
          </cell>
          <cell r="F57" t="str">
            <v>PROPIOS</v>
          </cell>
          <cell r="I57" t="str">
            <v>NO</v>
          </cell>
          <cell r="J57"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uca.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189"/>
  <sheetViews>
    <sheetView tabSelected="1" zoomScale="80" zoomScaleNormal="80" zoomScalePageLayoutView="80" workbookViewId="0" topLeftCell="A1">
      <selection activeCell="E13" sqref="E13"/>
    </sheetView>
  </sheetViews>
  <sheetFormatPr defaultColWidth="10.8515625" defaultRowHeight="15"/>
  <cols>
    <col min="1" max="1" width="10.8515625" style="10" customWidth="1"/>
    <col min="2" max="2" width="25.7109375" style="17" customWidth="1"/>
    <col min="3" max="3" width="66.421875" style="6" customWidth="1"/>
    <col min="4" max="5" width="15.140625" style="10" customWidth="1"/>
    <col min="6" max="6" width="17.421875" style="10" customWidth="1"/>
    <col min="7" max="7" width="15.7109375" style="10" bestFit="1" customWidth="1"/>
    <col min="8" max="8" width="23.421875" style="18" customWidth="1"/>
    <col min="9" max="9" width="21.421875" style="10" customWidth="1"/>
    <col min="10" max="10" width="16.140625" style="10" bestFit="1" customWidth="1"/>
    <col min="11" max="11" width="16.7109375" style="10" customWidth="1"/>
    <col min="12" max="12" width="47.140625" style="10" customWidth="1"/>
    <col min="13" max="13" width="14.00390625" style="10" customWidth="1"/>
    <col min="14" max="14" width="42.421875" style="10" customWidth="1"/>
    <col min="15" max="16384" width="10.8515625" style="10" customWidth="1"/>
  </cols>
  <sheetData>
    <row r="1" ht="15.75" thickBot="1"/>
    <row r="2" spans="2:3" ht="15.75" thickBot="1">
      <c r="B2" s="23" t="s">
        <v>31</v>
      </c>
      <c r="C2" s="24"/>
    </row>
    <row r="3" ht="15">
      <c r="B3" s="7"/>
    </row>
    <row r="4" ht="15.75" thickBot="1">
      <c r="B4" s="8" t="s">
        <v>0</v>
      </c>
    </row>
    <row r="5" spans="2:9" ht="15" customHeight="1">
      <c r="B5" s="11" t="s">
        <v>1</v>
      </c>
      <c r="C5" s="1" t="s">
        <v>26</v>
      </c>
      <c r="F5" s="227" t="s">
        <v>24</v>
      </c>
      <c r="G5" s="228"/>
      <c r="H5" s="228"/>
      <c r="I5" s="229"/>
    </row>
    <row r="6" spans="2:9" ht="15">
      <c r="B6" s="12" t="s">
        <v>2</v>
      </c>
      <c r="C6" s="2" t="s">
        <v>27</v>
      </c>
      <c r="F6" s="230"/>
      <c r="G6" s="231"/>
      <c r="H6" s="231"/>
      <c r="I6" s="232"/>
    </row>
    <row r="7" spans="2:9" ht="15">
      <c r="B7" s="12" t="s">
        <v>3</v>
      </c>
      <c r="C7" s="3">
        <v>8242978</v>
      </c>
      <c r="F7" s="230"/>
      <c r="G7" s="231"/>
      <c r="H7" s="231"/>
      <c r="I7" s="232"/>
    </row>
    <row r="8" spans="2:9" ht="15">
      <c r="B8" s="12" t="s">
        <v>16</v>
      </c>
      <c r="C8" s="4" t="s">
        <v>28</v>
      </c>
      <c r="F8" s="230"/>
      <c r="G8" s="231"/>
      <c r="H8" s="231"/>
      <c r="I8" s="232"/>
    </row>
    <row r="9" spans="2:9" ht="199.5" customHeight="1">
      <c r="B9" s="25" t="s">
        <v>19</v>
      </c>
      <c r="C9" s="5" t="s">
        <v>30</v>
      </c>
      <c r="F9" s="233"/>
      <c r="G9" s="234"/>
      <c r="H9" s="234"/>
      <c r="I9" s="235"/>
    </row>
    <row r="10" spans="2:9" ht="213" customHeight="1">
      <c r="B10" s="25" t="s">
        <v>4</v>
      </c>
      <c r="C10" s="2" t="s">
        <v>29</v>
      </c>
      <c r="F10" s="13"/>
      <c r="G10" s="13"/>
      <c r="H10" s="19"/>
      <c r="I10" s="13"/>
    </row>
    <row r="11" spans="2:9" ht="60" customHeight="1">
      <c r="B11" s="25" t="s">
        <v>5</v>
      </c>
      <c r="C11" s="180" t="s">
        <v>886</v>
      </c>
      <c r="F11" s="227" t="s">
        <v>23</v>
      </c>
      <c r="G11" s="228"/>
      <c r="H11" s="228"/>
      <c r="I11" s="229"/>
    </row>
    <row r="12" spans="2:9" ht="25.5" customHeight="1">
      <c r="B12" s="182" t="s">
        <v>20</v>
      </c>
      <c r="C12" s="223">
        <v>391388443510</v>
      </c>
      <c r="F12" s="230"/>
      <c r="G12" s="231"/>
      <c r="H12" s="231"/>
      <c r="I12" s="232"/>
    </row>
    <row r="13" spans="2:9" ht="30">
      <c r="B13" s="12" t="s">
        <v>21</v>
      </c>
      <c r="C13" s="181">
        <v>627059450</v>
      </c>
      <c r="F13" s="230"/>
      <c r="G13" s="231"/>
      <c r="H13" s="231"/>
      <c r="I13" s="232"/>
    </row>
    <row r="14" spans="2:9" ht="30">
      <c r="B14" s="12" t="s">
        <v>22</v>
      </c>
      <c r="C14" s="21">
        <v>62705945</v>
      </c>
      <c r="F14" s="230"/>
      <c r="G14" s="231"/>
      <c r="H14" s="231"/>
      <c r="I14" s="232"/>
    </row>
    <row r="15" spans="2:9" ht="30.75" thickBot="1">
      <c r="B15" s="14" t="s">
        <v>18</v>
      </c>
      <c r="C15" s="179">
        <v>43130</v>
      </c>
      <c r="F15" s="233"/>
      <c r="G15" s="234"/>
      <c r="H15" s="234"/>
      <c r="I15" s="235"/>
    </row>
    <row r="16" ht="15"/>
    <row r="17" ht="15">
      <c r="B17" s="8" t="s">
        <v>15</v>
      </c>
    </row>
    <row r="18" spans="2:12" ht="75" customHeight="1">
      <c r="B18" s="15" t="s">
        <v>25</v>
      </c>
      <c r="C18" s="9" t="s">
        <v>6</v>
      </c>
      <c r="D18" s="16" t="s">
        <v>17</v>
      </c>
      <c r="E18" s="16" t="s">
        <v>7</v>
      </c>
      <c r="F18" s="16" t="s">
        <v>8</v>
      </c>
      <c r="G18" s="16" t="s">
        <v>9</v>
      </c>
      <c r="H18" s="20" t="s">
        <v>10</v>
      </c>
      <c r="I18" s="16" t="s">
        <v>11</v>
      </c>
      <c r="J18" s="16" t="s">
        <v>12</v>
      </c>
      <c r="K18" s="16" t="s">
        <v>13</v>
      </c>
      <c r="L18" s="16" t="s">
        <v>14</v>
      </c>
    </row>
    <row r="19" spans="2:12" ht="72" customHeight="1">
      <c r="B19" s="31">
        <f>'[1]Hoja1'!B19</f>
        <v>80111620</v>
      </c>
      <c r="C19" s="26" t="str">
        <f>'[1]Hoja1'!C19</f>
        <v>Prestar servicios profesionales como apoyo a la coordinación en el desarrollo de actividades necesarias en el marco de ejecución del proyecto "Buen Gobierno e Innovación en la gestión pública para el fortalecimiento de capacidades institucionales en entid</v>
      </c>
      <c r="D19" s="28" t="str">
        <f>'[1]Hoja1'!D19</f>
        <v>22 de enero de 2018</v>
      </c>
      <c r="E19" s="28" t="str">
        <f>'[1]Hoja1'!E19</f>
        <v>6 meses </v>
      </c>
      <c r="F19" s="28" t="str">
        <f>'[1]Hoja1'!F19</f>
        <v>CONTRATACIÓN DIRECTA </v>
      </c>
      <c r="G19" s="28" t="str">
        <f>'[1]Hoja1'!G19</f>
        <v>PROPIOS</v>
      </c>
      <c r="H19" s="44">
        <f>'[1]Hoja1'!H19</f>
        <v>30000000</v>
      </c>
      <c r="I19" s="45">
        <f>'[1]Hoja1'!I19</f>
        <v>30000000</v>
      </c>
      <c r="J19" s="28" t="str">
        <f>'[1]Hoja1'!J19</f>
        <v>NO</v>
      </c>
      <c r="K19" s="28" t="str">
        <f>'[1]Hoja1'!K19</f>
        <v>N/A</v>
      </c>
      <c r="L19" s="27" t="str">
        <f>'[1]Hoja1'!L19</f>
        <v>SECRETARÍA DE GOBIERNO Y PARTICIPACIÓN </v>
      </c>
    </row>
    <row r="20" spans="2:12" ht="60" customHeight="1">
      <c r="B20" s="31">
        <f>'[1]Hoja1'!B20</f>
        <v>80111614</v>
      </c>
      <c r="C20" s="26" t="str">
        <f>'[1]Hoja1'!C20</f>
        <v>Prestar servicios profesionales especializados como apoyo en la formulación de proyectos en el marco de ejecución del proyecto "Buen Gobierno e Innovación en la gestión pública para el fortalecimiento de capacidades institucionales en entidades territoria</v>
      </c>
      <c r="D20" s="28" t="str">
        <f>'[1]Hoja1'!D20</f>
        <v>22 de enero de 2018</v>
      </c>
      <c r="E20" s="28" t="str">
        <f>'[1]Hoja1'!E20</f>
        <v>6 meses </v>
      </c>
      <c r="F20" s="28" t="str">
        <f>'[1]Hoja1'!F20</f>
        <v>CONTRATACIÓN DIRECTA </v>
      </c>
      <c r="G20" s="28" t="str">
        <f>'[1]Hoja1'!G20</f>
        <v>PROPIOS</v>
      </c>
      <c r="H20" s="44">
        <f>'[1]Hoja1'!H20</f>
        <v>22410000</v>
      </c>
      <c r="I20" s="45">
        <f>'[1]Hoja1'!I20</f>
        <v>22410000</v>
      </c>
      <c r="J20" s="28" t="str">
        <f>'[1]Hoja1'!J20</f>
        <v>NO</v>
      </c>
      <c r="K20" s="28" t="str">
        <f>'[1]Hoja1'!K20</f>
        <v>N/A</v>
      </c>
      <c r="L20" s="27" t="str">
        <f>'[1]Hoja1'!L20</f>
        <v>SECRETARÍA DE GOBIERNO Y PARTICIPACIÓN </v>
      </c>
    </row>
    <row r="21" spans="2:12" ht="56.25" customHeight="1">
      <c r="B21" s="30">
        <f>'[1]Hoja1'!B21</f>
        <v>80111620</v>
      </c>
      <c r="C21" s="26" t="str">
        <f>'[1]Hoja1'!C21</f>
        <v>Prestar servicios profesionales especializados como apoyo en el desarrollo de prácticas de buen gobierno en las entidades territoriales locales en el marco del proyecto  "Buen Gobierno e Innovación en la gestión pública para el fortalecimiento de capacida</v>
      </c>
      <c r="D21" s="28" t="str">
        <f>'[1]Hoja1'!D21</f>
        <v>22 de enero de 2018</v>
      </c>
      <c r="E21" s="28" t="str">
        <f>'[1]Hoja1'!E21</f>
        <v>6 meses </v>
      </c>
      <c r="F21" s="28" t="str">
        <f>'[1]Hoja1'!F21</f>
        <v>CONTRATACIÓN DIRECTA </v>
      </c>
      <c r="G21" s="28" t="str">
        <f>'[1]Hoja1'!G21</f>
        <v>PROPIOS</v>
      </c>
      <c r="H21" s="44">
        <f>'[1]Hoja1'!H21</f>
        <v>28410000</v>
      </c>
      <c r="I21" s="45">
        <f>'[1]Hoja1'!I21</f>
        <v>28410000</v>
      </c>
      <c r="J21" s="28" t="str">
        <f>'[1]Hoja1'!J21</f>
        <v>NO</v>
      </c>
      <c r="K21" s="28" t="str">
        <f>'[1]Hoja1'!K21</f>
        <v>N/A</v>
      </c>
      <c r="L21" s="27" t="str">
        <f>'[1]Hoja1'!L21</f>
        <v>SECRETARÍA DE GOBIERNO Y PARTICIPACIÓN </v>
      </c>
    </row>
    <row r="22" spans="2:12" ht="66.75" customHeight="1">
      <c r="B22" s="31">
        <f>'[1]Hoja1'!B22</f>
        <v>80111620</v>
      </c>
      <c r="C22" s="26" t="str">
        <f>'[1]Hoja1'!C22</f>
        <v>Prestar servicios profesionales en el desarrollo del área de comunicaciones de la Secretaría de Gobierno y Participación en el marco del proyecto  "Buen Gobierno e Innovación en la gestión pública para el fortalecimiento de capacidades institucionales en </v>
      </c>
      <c r="D22" s="28" t="str">
        <f>'[1]Hoja1'!D22</f>
        <v>22 de enero de 2018</v>
      </c>
      <c r="E22" s="28" t="str">
        <f>'[1]Hoja1'!E22</f>
        <v>6 meses </v>
      </c>
      <c r="F22" s="28" t="str">
        <f>'[1]Hoja1'!F22</f>
        <v>CONTRATACIÓN DIRECTA </v>
      </c>
      <c r="G22" s="28" t="str">
        <f>'[1]Hoja1'!G22</f>
        <v>PROPIOS</v>
      </c>
      <c r="H22" s="44">
        <f>'[1]Hoja1'!H22</f>
        <v>28410000</v>
      </c>
      <c r="I22" s="45">
        <f>'[1]Hoja1'!I22</f>
        <v>28410000</v>
      </c>
      <c r="J22" s="28" t="str">
        <f>'[1]Hoja1'!J22</f>
        <v>NO</v>
      </c>
      <c r="K22" s="28" t="str">
        <f>'[1]Hoja1'!K22</f>
        <v>N/A</v>
      </c>
      <c r="L22" s="27" t="str">
        <f>'[1]Hoja1'!L22</f>
        <v>SECRETARÍA DE GOBIERNO Y PARTICIPACIÓN </v>
      </c>
    </row>
    <row r="23" spans="2:12" ht="59.25" customHeight="1">
      <c r="B23" s="31">
        <f>'[1]Hoja1'!B23</f>
        <v>80111620</v>
      </c>
      <c r="C23" s="26" t="str">
        <f>'[1]Hoja1'!C23</f>
        <v>Prestar servicios profesionales especializados como apoyo en el desarrollo de prácticas de buen gobierno en los servidores públicos en el marco del proyecto "Buen Gobierno e Innovación en la gestión pública para el fortalecimiento de capacidades instituci</v>
      </c>
      <c r="D23" s="28" t="str">
        <f>'[1]Hoja1'!D23</f>
        <v>22 de enero de 2018</v>
      </c>
      <c r="E23" s="28" t="str">
        <f>'[1]Hoja1'!E23</f>
        <v>6 meses </v>
      </c>
      <c r="F23" s="28" t="str">
        <f>'[1]Hoja1'!F23</f>
        <v>CONTRATACIÓN DIRECTA </v>
      </c>
      <c r="G23" s="28" t="str">
        <f>'[1]Hoja1'!G23</f>
        <v>PROPIOS</v>
      </c>
      <c r="H23" s="44">
        <f>'[1]Hoja1'!H23</f>
        <v>28410000</v>
      </c>
      <c r="I23" s="44">
        <f>'[1]Hoja1'!I23</f>
        <v>28410000</v>
      </c>
      <c r="J23" s="28" t="str">
        <f>'[1]Hoja1'!J23</f>
        <v>NO</v>
      </c>
      <c r="K23" s="28" t="str">
        <f>'[1]Hoja1'!K23</f>
        <v>N/A</v>
      </c>
      <c r="L23" s="27" t="str">
        <f>'[1]Hoja1'!L23</f>
        <v>SECRETARÍA DE GOBIERNO Y PARTICIPACIÓN </v>
      </c>
    </row>
    <row r="24" spans="2:12" ht="61.5" customHeight="1">
      <c r="B24" s="30">
        <f>'[1]Hoja1'!B24</f>
        <v>80111607</v>
      </c>
      <c r="C24" s="29" t="str">
        <f>'[1]Hoja1'!C24</f>
        <v>Prestar servicios profesionales en el desarrollo del área jurídica de la Secretaría de Gobierno y Participación  en el marco del proyecto  "Buen Gobierno e Innovación en la gestión pública para el fortalecimiento de capacidades institucionales en entidade</v>
      </c>
      <c r="D24" s="30" t="str">
        <f>'[1]Hoja1'!D24</f>
        <v>22 de enero de 2018</v>
      </c>
      <c r="E24" s="30" t="str">
        <f>'[1]Hoja1'!E24</f>
        <v>6 meses </v>
      </c>
      <c r="F24" s="30" t="str">
        <f>'[1]Hoja1'!F24</f>
        <v>CONTRATACIÓN DIRECTA </v>
      </c>
      <c r="G24" s="30" t="str">
        <f>'[1]Hoja1'!G24</f>
        <v>PROPIOS</v>
      </c>
      <c r="H24" s="46">
        <f>'[1]Hoja1'!H24</f>
        <v>22410000</v>
      </c>
      <c r="I24" s="46">
        <f>'[1]Hoja1'!I24</f>
        <v>22410000</v>
      </c>
      <c r="J24" s="28" t="str">
        <f>'[1]Hoja1'!J24</f>
        <v>NO</v>
      </c>
      <c r="K24" s="28" t="str">
        <f>'[1]Hoja1'!K24</f>
        <v>N/A</v>
      </c>
      <c r="L24" s="29" t="str">
        <f>'[1]Hoja1'!L24</f>
        <v>SECRETARÍA DE GOBIERNO Y PARTICIPACIÓN </v>
      </c>
    </row>
    <row r="25" spans="2:12" ht="62.25" customHeight="1">
      <c r="B25" s="30">
        <f>'[1]Hoja1'!B25</f>
        <v>80111604</v>
      </c>
      <c r="C25" s="29" t="str">
        <f>'[1]Hoja1'!C25</f>
        <v>Prestar servicios de apoyo a la gestión en el desarrollo del área de comunicaciones de la Secretaría de Gobierno y Participación en el marco del proyecton  "Buen Gobierno e Innovación en la gestión pública para el fortalecimiento de capacidades institucio</v>
      </c>
      <c r="D25" s="30" t="str">
        <f>'[1]Hoja1'!D25</f>
        <v>22 de enero de 2018</v>
      </c>
      <c r="E25" s="30" t="str">
        <f>'[1]Hoja1'!E25</f>
        <v>6 meses </v>
      </c>
      <c r="F25" s="30" t="str">
        <f>'[1]Hoja1'!F25</f>
        <v>CONTRATACIÓN DIRECTA </v>
      </c>
      <c r="G25" s="30" t="str">
        <f>'[1]Hoja1'!G25</f>
        <v>PROPIOS</v>
      </c>
      <c r="H25" s="46">
        <f>'[1]Hoja1'!H25</f>
        <v>19830000</v>
      </c>
      <c r="I25" s="46">
        <f>'[1]Hoja1'!I25</f>
        <v>19830000</v>
      </c>
      <c r="J25" s="28" t="str">
        <f>'[1]Hoja1'!J25</f>
        <v>NO</v>
      </c>
      <c r="K25" s="28" t="str">
        <f>'[1]Hoja1'!K25</f>
        <v>N/A</v>
      </c>
      <c r="L25" s="29" t="str">
        <f>'[1]Hoja1'!L25</f>
        <v>SECRETARÍA DE GOBIERNO Y PARTICIPACIÓN </v>
      </c>
    </row>
    <row r="26" spans="2:12" ht="64.5" customHeight="1">
      <c r="B26" s="30">
        <f>'[1]Hoja1'!B26</f>
        <v>93131608</v>
      </c>
      <c r="C26" s="26" t="str">
        <f>'[1]Hoja1'!C26</f>
        <v>Contratar el servicio de alimentación para el desarrollo de talleres y/o encuentros de formación en el marco del proyecto "Buen Gobierno e Innovación en la gestión pública para el fortalecimiento de capacidades institucionales en entidades territoriales d</v>
      </c>
      <c r="D26" s="28" t="str">
        <f>'[1]Hoja1'!D26</f>
        <v>22 de enero de 2018</v>
      </c>
      <c r="E26" s="28" t="str">
        <f>'[1]Hoja1'!E26</f>
        <v>11 meses</v>
      </c>
      <c r="F26" s="28" t="str">
        <f>'[1]Hoja1'!F26</f>
        <v>MINIMA CUANTIA </v>
      </c>
      <c r="G26" s="28" t="str">
        <f>'[1]Hoja1'!G26</f>
        <v>PROPIOS</v>
      </c>
      <c r="H26" s="44">
        <f>'[1]Hoja1'!H26</f>
        <v>23970000</v>
      </c>
      <c r="I26" s="45">
        <f>'[1]Hoja1'!I26</f>
        <v>23970000</v>
      </c>
      <c r="J26" s="28" t="str">
        <f>'[1]Hoja1'!J26</f>
        <v>NO</v>
      </c>
      <c r="K26" s="28" t="str">
        <f>'[1]Hoja1'!K26</f>
        <v>N/A</v>
      </c>
      <c r="L26" s="27" t="str">
        <f>'[1]Hoja1'!L26</f>
        <v>SECRETARÍA DE GOBIERNO Y PARTICIPACIÓN </v>
      </c>
    </row>
    <row r="27" spans="2:12" ht="57" customHeight="1">
      <c r="B27" s="30">
        <f>'[1]Hoja1'!B27</f>
        <v>55101500</v>
      </c>
      <c r="C27" s="26" t="str">
        <f>'[1]Hoja1'!C27</f>
        <v>Contratar el servicio de elaboración de impresos, piezas elaboradas por sistemas de impresión análogas o digital y elementos de papelería según los requerimientos de la entidad, en el marco de ejecución del proyecto "Buen Gobierno e Innovación en la gesti</v>
      </c>
      <c r="D27" s="28" t="str">
        <f>'[1]Hoja1'!D27</f>
        <v>22 de enero de 2018</v>
      </c>
      <c r="E27" s="28" t="str">
        <f>'[1]Hoja1'!E27</f>
        <v>11 meses</v>
      </c>
      <c r="F27" s="28" t="str">
        <f>'[1]Hoja1'!F27</f>
        <v>MINIMA CUANTIA </v>
      </c>
      <c r="G27" s="28" t="str">
        <f>'[1]Hoja1'!G27</f>
        <v>PROPIOS</v>
      </c>
      <c r="H27" s="44">
        <f>'[1]Hoja1'!H27</f>
        <v>31990000</v>
      </c>
      <c r="I27" s="45">
        <f>'[1]Hoja1'!I27</f>
        <v>31990000</v>
      </c>
      <c r="J27" s="28" t="str">
        <f>'[1]Hoja1'!J27</f>
        <v>NO</v>
      </c>
      <c r="K27" s="28" t="str">
        <f>'[1]Hoja1'!K27</f>
        <v>N/A</v>
      </c>
      <c r="L27" s="29" t="str">
        <f>'[1]Hoja1'!L27</f>
        <v>SECRETARÍA DE GOBIERNO Y PARTICIPACIÓN </v>
      </c>
    </row>
    <row r="28" spans="2:12" ht="69.75" customHeight="1">
      <c r="B28" s="31">
        <f>'[1]Hoja1'!B28</f>
        <v>80111620</v>
      </c>
      <c r="C28" s="26" t="str">
        <f>'[1]Hoja1'!C28</f>
        <v>Prestar servicios profesionales como apoyo a la coordinación en el desarrollo de actividades necesarias en el marco de ejecución del proyecto "Buen Gobierno e Innovación en la gestión pública para el fortalecimiento de capacidades institucionales en entid</v>
      </c>
      <c r="D28" s="28" t="str">
        <f>'[1]Hoja1'!D28</f>
        <v>01 de agosto de 2018</v>
      </c>
      <c r="E28" s="28" t="str">
        <f>'[1]Hoja1'!E28</f>
        <v>5 meses</v>
      </c>
      <c r="F28" s="28" t="str">
        <f>'[1]Hoja1'!F28</f>
        <v>CONTRATACIÓN DIRECTA </v>
      </c>
      <c r="G28" s="28" t="str">
        <f>'[1]Hoja1'!G28</f>
        <v>PROPIOS</v>
      </c>
      <c r="H28" s="44">
        <f>'[1]Hoja1'!H28</f>
        <v>25000000</v>
      </c>
      <c r="I28" s="45">
        <f>'[1]Hoja1'!I28</f>
        <v>25000000</v>
      </c>
      <c r="J28" s="28" t="str">
        <f>'[1]Hoja1'!J28</f>
        <v>NO</v>
      </c>
      <c r="K28" s="28" t="str">
        <f>'[1]Hoja1'!K28</f>
        <v>N/A</v>
      </c>
      <c r="L28" s="27" t="str">
        <f>'[1]Hoja1'!L28</f>
        <v>SECRETARÍA DE GOBIERNO Y PARTICIPACIÓN </v>
      </c>
    </row>
    <row r="29" spans="2:12" ht="71.25" customHeight="1">
      <c r="B29" s="31">
        <f>'[1]Hoja1'!B29</f>
        <v>80111614</v>
      </c>
      <c r="C29" s="26" t="str">
        <f>'[1]Hoja1'!C29</f>
        <v>Prestar servicios profesionales especializados como apoyo en la formulación de proyectos en el marco de ejecución del proyecto "Buen Gobierno e Innovación en la gestión pública para el fortalecimiento de capacidades institucionales en entidades territoria</v>
      </c>
      <c r="D29" s="28" t="str">
        <f>'[1]Hoja1'!D29</f>
        <v>01 de agosto de 2018</v>
      </c>
      <c r="E29" s="28" t="str">
        <f>'[1]Hoja1'!E29</f>
        <v>5 meses</v>
      </c>
      <c r="F29" s="28" t="str">
        <f>'[1]Hoja1'!F29</f>
        <v>CONTRATACIÓN DIRECTA </v>
      </c>
      <c r="G29" s="28" t="str">
        <f>'[1]Hoja1'!G29</f>
        <v>PROPIOS</v>
      </c>
      <c r="H29" s="44">
        <f>'[1]Hoja1'!H29</f>
        <v>18675000</v>
      </c>
      <c r="I29" s="45">
        <f>'[1]Hoja1'!I29</f>
        <v>18675000</v>
      </c>
      <c r="J29" s="28" t="str">
        <f>'[1]Hoja1'!J29</f>
        <v>NO</v>
      </c>
      <c r="K29" s="28" t="str">
        <f>'[1]Hoja1'!K29</f>
        <v>N/A</v>
      </c>
      <c r="L29" s="29" t="str">
        <f>'[1]Hoja1'!L29</f>
        <v>SECRETARÍA DE GOBIERNO Y PARTICIPACIÓN </v>
      </c>
    </row>
    <row r="30" spans="2:12" ht="63.75" customHeight="1">
      <c r="B30" s="31">
        <f>'[1]Hoja1'!B30</f>
        <v>80111620</v>
      </c>
      <c r="C30" s="26" t="str">
        <f>'[1]Hoja1'!C30</f>
        <v>Prestar servicios profesionales especializados como apoyo en el desarrollo de prácticas de buen gobierno en las entidades territoriales locales en el marco del proyecto  "Buen Gobierno e Innovación en la gestión pública para el fortalecimiento de capacida</v>
      </c>
      <c r="D30" s="28" t="str">
        <f>'[1]Hoja1'!D30</f>
        <v>01 de agosto de 2018</v>
      </c>
      <c r="E30" s="28" t="str">
        <f>'[1]Hoja1'!E30</f>
        <v>5 meses</v>
      </c>
      <c r="F30" s="28" t="str">
        <f>'[1]Hoja1'!F30</f>
        <v>CONTRATACIÓN DIRECTA </v>
      </c>
      <c r="G30" s="28" t="str">
        <f>'[1]Hoja1'!G30</f>
        <v>PROPIOS</v>
      </c>
      <c r="H30" s="44">
        <f>'[1]Hoja1'!H30</f>
        <v>23675000</v>
      </c>
      <c r="I30" s="45">
        <f>'[1]Hoja1'!I30</f>
        <v>23675000</v>
      </c>
      <c r="J30" s="28" t="str">
        <f>'[1]Hoja1'!J30</f>
        <v>NO</v>
      </c>
      <c r="K30" s="28" t="str">
        <f>'[1]Hoja1'!K30</f>
        <v>N/A</v>
      </c>
      <c r="L30" s="27" t="str">
        <f>'[1]Hoja1'!L30</f>
        <v>SECRETARÍA DE GOBIERNO Y PARTICIPACIÓN </v>
      </c>
    </row>
    <row r="31" spans="2:12" ht="63" customHeight="1">
      <c r="B31" s="31">
        <f>'[1]Hoja1'!B31</f>
        <v>80111620</v>
      </c>
      <c r="C31" s="26" t="str">
        <f>'[1]Hoja1'!C31</f>
        <v>Prestar servicios profesionales en el desarrollo del área de comunicaciones de la Secretaría de Gobierno y Participación en el marco del proyecto  "Buen Gobierno e Innovación en la gestión pública para el fortalecimiento de capacidades institucionales en </v>
      </c>
      <c r="D31" s="28" t="str">
        <f>'[1]Hoja1'!D31</f>
        <v>01 de agosto de 2018</v>
      </c>
      <c r="E31" s="28" t="str">
        <f>'[1]Hoja1'!E31</f>
        <v>5 meses</v>
      </c>
      <c r="F31" s="28" t="str">
        <f>'[1]Hoja1'!F31</f>
        <v>CONTRATACIÓN DIRECTA </v>
      </c>
      <c r="G31" s="28" t="str">
        <f>'[1]Hoja1'!G31</f>
        <v>PROPIOS</v>
      </c>
      <c r="H31" s="44">
        <f>'[1]Hoja1'!H31</f>
        <v>23675000</v>
      </c>
      <c r="I31" s="45">
        <f>'[1]Hoja1'!I31</f>
        <v>23675000</v>
      </c>
      <c r="J31" s="28" t="str">
        <f>'[1]Hoja1'!J31</f>
        <v>NO</v>
      </c>
      <c r="K31" s="28" t="str">
        <f>'[1]Hoja1'!K31</f>
        <v>N/A</v>
      </c>
      <c r="L31" s="29" t="str">
        <f>'[1]Hoja1'!L31</f>
        <v>SECRETARÍA DE GOBIERNO Y PARTICIPACIÓN </v>
      </c>
    </row>
    <row r="32" spans="2:12" s="22" customFormat="1" ht="63" customHeight="1">
      <c r="B32" s="31">
        <f>'[1]Hoja1'!B32</f>
        <v>80111620</v>
      </c>
      <c r="C32" s="26" t="str">
        <f>'[1]Hoja1'!C32</f>
        <v>Prestar servicios profesionales especializados como apoyo en el desarrollo de prácticas de buen gobierno en los servidores públicos en el marco del proyecto "Buen Gobierno e Innovación en la gestión pública para el fortalecimiento de capacidades instituci</v>
      </c>
      <c r="D32" s="28" t="str">
        <f>'[1]Hoja1'!D32</f>
        <v>01 de agosto de 2018</v>
      </c>
      <c r="E32" s="28" t="str">
        <f>'[1]Hoja1'!E32</f>
        <v>5 meses</v>
      </c>
      <c r="F32" s="28" t="str">
        <f>'[1]Hoja1'!F32</f>
        <v>CONTRATACIÓN DIRECTA </v>
      </c>
      <c r="G32" s="28" t="str">
        <f>'[1]Hoja1'!G32</f>
        <v>PROPIOS</v>
      </c>
      <c r="H32" s="44">
        <f>'[1]Hoja1'!H32</f>
        <v>23675000</v>
      </c>
      <c r="I32" s="45">
        <f>'[1]Hoja1'!I32</f>
        <v>23675000</v>
      </c>
      <c r="J32" s="28" t="str">
        <f>'[1]Hoja1'!J32</f>
        <v>NO</v>
      </c>
      <c r="K32" s="28" t="str">
        <f>'[1]Hoja1'!K32</f>
        <v>N/A</v>
      </c>
      <c r="L32" s="27" t="str">
        <f>'[1]Hoja1'!L32</f>
        <v>SECRETARÍA DE GOBIERNO Y PARTICIPACIÓN </v>
      </c>
    </row>
    <row r="33" spans="2:12" s="22" customFormat="1" ht="63.75" customHeight="1">
      <c r="B33" s="31">
        <f>'[1]Hoja1'!B33</f>
        <v>80111607</v>
      </c>
      <c r="C33" s="26" t="str">
        <f>'[1]Hoja1'!C33</f>
        <v>Prestar servicios profesionales en el desarrollo del área jurídica de la Secretaría de Gobierno y Participación  en el marco del proyecto  "Buen Gobierno e Innovación en la gestión pública para el fortalecimiento de capacidades institucionales en entidade</v>
      </c>
      <c r="D33" s="28" t="str">
        <f>'[1]Hoja1'!D33</f>
        <v>01 de agosto de 2018</v>
      </c>
      <c r="E33" s="28" t="str">
        <f>'[1]Hoja1'!E33</f>
        <v>5 meses</v>
      </c>
      <c r="F33" s="28" t="str">
        <f>'[1]Hoja1'!F33</f>
        <v>CONTRATACIÓN DIRECTA </v>
      </c>
      <c r="G33" s="28" t="str">
        <f>'[1]Hoja1'!G33</f>
        <v>PROPIOS</v>
      </c>
      <c r="H33" s="44">
        <f>'[1]Hoja1'!H33</f>
        <v>18675000</v>
      </c>
      <c r="I33" s="45">
        <f>'[1]Hoja1'!I33</f>
        <v>18675000</v>
      </c>
      <c r="J33" s="28" t="str">
        <f>'[1]Hoja1'!J33</f>
        <v>NO</v>
      </c>
      <c r="K33" s="28" t="str">
        <f>'[1]Hoja1'!K33</f>
        <v>N/A</v>
      </c>
      <c r="L33" s="27" t="str">
        <f>'[1]Hoja1'!L33</f>
        <v>SECRETARÍA DE GOBIERNO Y PARTICIPACIÓN </v>
      </c>
    </row>
    <row r="34" spans="2:12" s="22" customFormat="1" ht="57" customHeight="1">
      <c r="B34" s="75">
        <f>'[1]Hoja1'!B34</f>
        <v>80111604</v>
      </c>
      <c r="C34" s="76" t="str">
        <f>'[1]Hoja1'!C34</f>
        <v>Prestar servicios de apoyo a la gestión en el desarrollo del área de comunicaciones de la Secretaría de Gobierno y Participación en el marco del proyecton  "Buen Gobierno e Innovación en la gestión pública para el fortalecimiento de capacidades institucio</v>
      </c>
      <c r="D34" s="77" t="str">
        <f>'[1]Hoja1'!D34</f>
        <v>01 de agosto de 2018</v>
      </c>
      <c r="E34" s="78" t="str">
        <f>'[1]Hoja1'!E34</f>
        <v>5 meses</v>
      </c>
      <c r="F34" s="78" t="str">
        <f>'[1]Hoja1'!F34</f>
        <v>CONTRATACIÓN DIRECTA </v>
      </c>
      <c r="G34" s="79" t="str">
        <f>'[1]Hoja1'!G34</f>
        <v>PROPIOS</v>
      </c>
      <c r="H34" s="49">
        <f>'[1]Hoja1'!H34</f>
        <v>16525000</v>
      </c>
      <c r="I34" s="50">
        <f>'[1]Hoja1'!I34</f>
        <v>16525000</v>
      </c>
      <c r="J34" s="80" t="str">
        <f>'[1]Hoja1'!J34</f>
        <v>NO</v>
      </c>
      <c r="K34" s="78" t="str">
        <f>'[1]Hoja1'!K34</f>
        <v>N/A</v>
      </c>
      <c r="L34" s="76" t="str">
        <f>'[1]Hoja1'!L34</f>
        <v>SECRETARÍA DE GOBIERNO Y PARTICIPACIÓN </v>
      </c>
    </row>
    <row r="35" spans="2:12" s="22" customFormat="1" ht="54.75" customHeight="1">
      <c r="B35" s="75">
        <f>'[1]Hoja1'!B35</f>
        <v>80141902</v>
      </c>
      <c r="C35" s="81" t="str">
        <f>'[1]Hoja1'!C35</f>
        <v>Contratar la organización, logistica y suministro de alimentos requeridos  para los reuniones, capacitaciones y eventos en el marco del "PROYECTO  CONSOLIDAR Y PROMOCIONAR EL PROCESO ORGANIZATIVO DE LAS COMUNIDADES AFRODESCENDIENTES, INDÍGENAS DEL DEPARTA</v>
      </c>
      <c r="D35" s="77" t="str">
        <f>'[1]Hoja1'!D35</f>
        <v>22 de enero de 2018</v>
      </c>
      <c r="E35" s="78" t="str">
        <f>'[1]Hoja1'!E35</f>
        <v>11 meses</v>
      </c>
      <c r="F35" s="78" t="str">
        <f>'[1]Hoja1'!F35</f>
        <v>SELECCIÓN ABREVIADA</v>
      </c>
      <c r="G35" s="79" t="str">
        <f>'[1]Hoja1'!G35</f>
        <v>PROPIOS</v>
      </c>
      <c r="H35" s="50">
        <f>'[1]Hoja1'!H35</f>
        <v>100000000</v>
      </c>
      <c r="I35" s="50">
        <f>'[1]Hoja1'!I35</f>
        <v>100000000</v>
      </c>
      <c r="J35" s="80" t="str">
        <f>'[1]Hoja1'!J35</f>
        <v>NO</v>
      </c>
      <c r="K35" s="78" t="str">
        <f>'[1]Hoja1'!K35</f>
        <v>N/A</v>
      </c>
      <c r="L35" s="76" t="str">
        <f>'[1]Hoja1'!L35</f>
        <v>SECRETARÍA DE GOBIERNO Y PARTICIPACIÓN </v>
      </c>
    </row>
    <row r="36" spans="2:12" s="22" customFormat="1" ht="63.75">
      <c r="B36" s="75">
        <f>'[1]Hoja1'!B36</f>
        <v>20102301</v>
      </c>
      <c r="C36" s="76" t="str">
        <f>'[1]Hoja1'!C36</f>
        <v>Prestación de servicios de transporte a personal participante en los eventos programados en el PROYECTO “CONSOLIDAR Y PROMOCIONAR EL PROCESO ORGANIZATIVO DE LAS COMUNIDADES AFRODESCENDIENTES, INDÍGENAS DEL DEPARTAMENTO DEL CAUCA"</v>
      </c>
      <c r="D36" s="77" t="str">
        <f>'[1]Hoja1'!D36</f>
        <v>22 de enero de 2018</v>
      </c>
      <c r="E36" s="78" t="str">
        <f>'[1]Hoja1'!E36</f>
        <v>11 meses</v>
      </c>
      <c r="F36" s="78" t="str">
        <f>'[1]Hoja1'!F36</f>
        <v>SELECCIÓN ABREVIADA</v>
      </c>
      <c r="G36" s="82" t="str">
        <f>'[1]Hoja1'!G36</f>
        <v>PROPIOS</v>
      </c>
      <c r="H36" s="50">
        <f>'[1]Hoja1'!H36</f>
        <v>177000000</v>
      </c>
      <c r="I36" s="50">
        <f>'[1]Hoja1'!I36</f>
        <v>177000000</v>
      </c>
      <c r="J36" s="80" t="str">
        <f>'[1]Hoja1'!J36</f>
        <v>NO</v>
      </c>
      <c r="K36" s="78" t="str">
        <f>'[1]Hoja1'!K36</f>
        <v>N/A</v>
      </c>
      <c r="L36" s="76" t="str">
        <f>'[1]Hoja1'!L36</f>
        <v>SECRETARÍA DE GOBIERNO Y PARTICIPACIÓN </v>
      </c>
    </row>
    <row r="37" spans="2:12" s="22" customFormat="1" ht="38.25">
      <c r="B37" s="75">
        <f>'[1]Hoja1'!B37</f>
        <v>80141902</v>
      </c>
      <c r="C37" s="76" t="str">
        <f>'[1]Hoja1'!C37</f>
        <v>Organización, logistica y suministro de alimentos requeridos  para los reuniones, capacitaciones y eventos en el marco del Proyecto Construcción de la Política Pública Campesina.</v>
      </c>
      <c r="D37" s="77" t="str">
        <f>'[1]Hoja1'!D37</f>
        <v>22 de enero de 2018</v>
      </c>
      <c r="E37" s="78" t="str">
        <f>'[1]Hoja1'!E37</f>
        <v>11 meses</v>
      </c>
      <c r="F37" s="78" t="str">
        <f>'[1]Hoja1'!F37</f>
        <v>SELECCIÓN ABREVIADA</v>
      </c>
      <c r="G37" s="78" t="str">
        <f>'[1]Hoja1'!G37</f>
        <v>PROPIOS</v>
      </c>
      <c r="H37" s="50">
        <f>'[1]Hoja1'!H37</f>
        <v>95000000</v>
      </c>
      <c r="I37" s="50">
        <f>'[1]Hoja1'!I37</f>
        <v>95000000</v>
      </c>
      <c r="J37" s="80" t="str">
        <f>'[1]Hoja1'!J37</f>
        <v>NO</v>
      </c>
      <c r="K37" s="78" t="str">
        <f>'[1]Hoja1'!K37</f>
        <v>N/A</v>
      </c>
      <c r="L37" s="76" t="str">
        <f>'[1]Hoja1'!L37</f>
        <v>SECRETARÍA DE GOBIERNO Y PARTICIPACIÓN </v>
      </c>
    </row>
    <row r="38" spans="2:12" s="22" customFormat="1" ht="54.75" customHeight="1">
      <c r="B38" s="75">
        <f>'[1]Hoja1'!B38</f>
        <v>80111500</v>
      </c>
      <c r="C38" s="81" t="str">
        <f>'[1]Hoja1'!C38</f>
        <v>Contratación de Servicios Profesionales en la Secretaría de Gobierno en apoyo al cumplimiento misional de la Secretaría en el marco del Proyecto “CONSOLIDAR Y PROMOCIONAR EL PROCESO ORGANIZATIVO DE LAS COMUNIDADES AFRODESCENDIENTES, INDÍGENAS DEL DEPARTAM</v>
      </c>
      <c r="D38" s="77" t="str">
        <f>'[1]Hoja1'!D38</f>
        <v>22 de enero de 2018</v>
      </c>
      <c r="E38" s="78" t="str">
        <f>'[1]Hoja1'!E38</f>
        <v>11 meses</v>
      </c>
      <c r="F38" s="78" t="str">
        <f>'[1]Hoja1'!F38</f>
        <v>CONTRATACIÓN DIRECTA </v>
      </c>
      <c r="G38" s="78" t="str">
        <f>'[1]Hoja1'!G38</f>
        <v>PROPIOS</v>
      </c>
      <c r="H38" s="50">
        <f>'[1]Hoja1'!H38</f>
        <v>55000000</v>
      </c>
      <c r="I38" s="50">
        <f>'[1]Hoja1'!I38</f>
        <v>55000000</v>
      </c>
      <c r="J38" s="80" t="str">
        <f>'[1]Hoja1'!J38</f>
        <v>NO</v>
      </c>
      <c r="K38" s="78" t="str">
        <f>'[1]Hoja1'!K38</f>
        <v>N/A</v>
      </c>
      <c r="L38" s="76" t="str">
        <f>'[1]Hoja1'!L38</f>
        <v>SECRETARÍA DE GOBIERNO Y PARTICIPACIÓN </v>
      </c>
    </row>
    <row r="39" spans="2:12" s="22" customFormat="1" ht="63.75">
      <c r="B39" s="75">
        <f>'[1]Hoja1'!B39</f>
        <v>80111500</v>
      </c>
      <c r="C39" s="76" t="str">
        <f>'[1]Hoja1'!C39</f>
        <v>Contratación de Servicios Profesionales en la Secretaría de Gobierno en apoyo al cumplimiento misional de la Secretarìa, en el marco del Proyecto PROYECTO “CONSOLIDAR Y PROMOCIONAR EL PROCESO ORGANIZATIVO DE LAS COMUNIDADES AFRODESCENDIENTES, INDÍGENAS DE</v>
      </c>
      <c r="D39" s="77" t="str">
        <f>'[1]Hoja1'!D39</f>
        <v>22 de enero de 2018</v>
      </c>
      <c r="E39" s="78" t="str">
        <f>'[1]Hoja1'!E39</f>
        <v>4 meses</v>
      </c>
      <c r="F39" s="78" t="str">
        <f>'[1]Hoja1'!F39</f>
        <v>CONTRATACIÓN DIRECTA </v>
      </c>
      <c r="G39" s="78" t="str">
        <f>'[1]Hoja1'!G39</f>
        <v>PROPIOS</v>
      </c>
      <c r="H39" s="50">
        <f>'[1]Hoja1'!H39</f>
        <v>36900000</v>
      </c>
      <c r="I39" s="50">
        <f>'[1]Hoja1'!I39</f>
        <v>36900000</v>
      </c>
      <c r="J39" s="80" t="str">
        <f>'[1]Hoja1'!J39</f>
        <v>NO</v>
      </c>
      <c r="K39" s="78" t="str">
        <f>'[1]Hoja1'!K39</f>
        <v>N/A</v>
      </c>
      <c r="L39" s="76" t="str">
        <f>'[1]Hoja1'!L39</f>
        <v>SECRETARÍA DE GOBIERNO Y PARTICIPACIÓN </v>
      </c>
    </row>
    <row r="40" spans="2:12" s="22" customFormat="1" ht="60.75" customHeight="1">
      <c r="B40" s="75">
        <f>'[1]Hoja1'!B40</f>
        <v>80111500</v>
      </c>
      <c r="C40" s="81" t="str">
        <f>'[1]Hoja1'!C40</f>
        <v>Contratación de Servicios Profesionales en la Secretaría de Gobierno en apoyo al cumplimiento misional de la Secretarìa, en el marco del Proyecto PROYECTO “CONSOLIDAR Y PROMOCIONAR EL PROCESO ORGANIZATIVO DE LAS COMUNIDADES AFRODESCENDIENTES, INDÍGENAS DE</v>
      </c>
      <c r="D40" s="77" t="str">
        <f>'[1]Hoja1'!D40</f>
        <v>22 de enero de 2018</v>
      </c>
      <c r="E40" s="78" t="str">
        <f>'[1]Hoja1'!E40</f>
        <v>11 meses</v>
      </c>
      <c r="F40" s="78" t="str">
        <f>'[1]Hoja1'!F40</f>
        <v>CONTRATACIÓN DIRECTA </v>
      </c>
      <c r="G40" s="78" t="str">
        <f>'[1]Hoja1'!G40</f>
        <v>PROPIOS</v>
      </c>
      <c r="H40" s="50">
        <f>'[1]Hoja1'!H40</f>
        <v>36900000</v>
      </c>
      <c r="I40" s="50">
        <f>'[1]Hoja1'!I40</f>
        <v>36900000</v>
      </c>
      <c r="J40" s="80" t="str">
        <f>'[1]Hoja1'!J40</f>
        <v>NO</v>
      </c>
      <c r="K40" s="78" t="str">
        <f>'[1]Hoja1'!K40</f>
        <v>N/A</v>
      </c>
      <c r="L40" s="76" t="str">
        <f>'[1]Hoja1'!L40</f>
        <v>SECRETARÍA DE GOBIERNO Y PARTICIPACIÓN </v>
      </c>
    </row>
    <row r="41" spans="2:12" s="22" customFormat="1" ht="59.25" customHeight="1">
      <c r="B41" s="75">
        <f>'[1]Hoja1'!B41</f>
        <v>80111500</v>
      </c>
      <c r="C41" s="81" t="str">
        <f>'[1]Hoja1'!C41</f>
        <v>Contratación de Servicios Profesionales en la Secretaría de Gobierno en apoyo al cumplimiento misional de la Secretarìa, en el marco del PROYECTO “CONSOLIDAR Y PROMOCIONAR EL PROCESO ORGANIZATIVO DE LAS COMUNIDADES AFRODESCENDIENTES, INDÍGENAS DEL DEPARTA</v>
      </c>
      <c r="D41" s="77" t="str">
        <f>'[1]Hoja1'!D41</f>
        <v>22 de enero de 2018</v>
      </c>
      <c r="E41" s="78" t="str">
        <f>'[1]Hoja1'!E41</f>
        <v>11 meses</v>
      </c>
      <c r="F41" s="78" t="str">
        <f>'[1]Hoja1'!F41</f>
        <v>CONTRATACIÓN DIRECTA </v>
      </c>
      <c r="G41" s="78" t="str">
        <f>'[1]Hoja1'!G41</f>
        <v>PROPIOS</v>
      </c>
      <c r="H41" s="50">
        <f>'[1]Hoja1'!H41</f>
        <v>36900000</v>
      </c>
      <c r="I41" s="51">
        <f>'[1]Hoja1'!I41</f>
        <v>36900000</v>
      </c>
      <c r="J41" s="80" t="str">
        <f>'[1]Hoja1'!J41</f>
        <v>NO</v>
      </c>
      <c r="K41" s="78" t="str">
        <f>'[1]Hoja1'!K41</f>
        <v>N/A</v>
      </c>
      <c r="L41" s="76" t="str">
        <f>'[1]Hoja1'!L41</f>
        <v>SECRETARÍA DE GOBIERNO Y PARTICIPACIÓN </v>
      </c>
    </row>
    <row r="42" spans="2:12" s="22" customFormat="1" ht="54" customHeight="1">
      <c r="B42" s="75">
        <f>'[1]Hoja1'!B42</f>
        <v>80111500</v>
      </c>
      <c r="C42" s="83" t="str">
        <f>'[1]Hoja1'!C42</f>
        <v>Contratación de Servicios Profesionales en la Secretaría de Gobierno en apoyo al cumplimiento misional de la Secretaría, en el marco del Proyecto de Construcción de Politica Publica Campesina.</v>
      </c>
      <c r="D42" s="77" t="str">
        <f>'[1]Hoja1'!D42</f>
        <v>22 de enero de 2018</v>
      </c>
      <c r="E42" s="78" t="str">
        <f>'[1]Hoja1'!E42</f>
        <v>11 meses</v>
      </c>
      <c r="F42" s="78" t="str">
        <f>'[1]Hoja1'!F42</f>
        <v>CONTRATACIÓN DIRECTA </v>
      </c>
      <c r="G42" s="78" t="str">
        <f>'[1]Hoja1'!G42</f>
        <v>PROPIOS</v>
      </c>
      <c r="H42" s="50">
        <f>'[1]Hoja1'!H42</f>
        <v>36900000</v>
      </c>
      <c r="I42" s="50">
        <f>'[1]Hoja1'!I42</f>
        <v>36900000</v>
      </c>
      <c r="J42" s="80" t="str">
        <f>'[1]Hoja1'!J42</f>
        <v>NO</v>
      </c>
      <c r="K42" s="78" t="str">
        <f>'[1]Hoja1'!K42</f>
        <v>N/A</v>
      </c>
      <c r="L42" s="76" t="str">
        <f>'[1]Hoja1'!L42</f>
        <v>SECRETARÍA DE GOBIERNO Y PARTICIPACIÓN </v>
      </c>
    </row>
    <row r="43" spans="2:12" s="22" customFormat="1" ht="75" customHeight="1">
      <c r="B43" s="75">
        <f>'[1]Hoja1'!B43</f>
        <v>80111620</v>
      </c>
      <c r="C43" s="83" t="str">
        <f>'[1]Hoja1'!C43</f>
        <v>Contratación Profesional en Ciencias Sociales, Humanas y/o jurídicas con Posgrado. Conocimiento en la Ley 1448 de 2011, Decreto 4800 de 2011 y Decretos diferenciales de Ley 4633, 4634 y 4635 de 2011. Experiencia en trabajo comunitario y proyectos con pobl</v>
      </c>
      <c r="D43" s="77" t="str">
        <f>'[1]Hoja1'!D43</f>
        <v>22 de enero de 2018</v>
      </c>
      <c r="E43" s="78" t="str">
        <f>'[1]Hoja1'!E43</f>
        <v>11 meses</v>
      </c>
      <c r="F43" s="78" t="str">
        <f>'[1]Hoja1'!F43</f>
        <v>CONTRATACIÓN DIRECTA </v>
      </c>
      <c r="G43" s="78" t="str">
        <f>'[1]Hoja1'!G43</f>
        <v>PROPIOS</v>
      </c>
      <c r="H43" s="50">
        <f>'[1]Hoja1'!H43</f>
        <v>55000000</v>
      </c>
      <c r="I43" s="50">
        <f>'[1]Hoja1'!I43</f>
        <v>55000000</v>
      </c>
      <c r="J43" s="80" t="str">
        <f>'[1]Hoja1'!J43</f>
        <v>NO</v>
      </c>
      <c r="K43" s="78" t="str">
        <f>'[1]Hoja1'!K43</f>
        <v>N/A</v>
      </c>
      <c r="L43" s="76" t="str">
        <f>'[1]Hoja1'!L43</f>
        <v>SECRETARÍA DE GOBIERNO Y PARTICIPACIÓN </v>
      </c>
    </row>
    <row r="44" spans="2:12" s="22" customFormat="1" ht="60.75" customHeight="1">
      <c r="B44" s="75">
        <f>'[1]Hoja1'!B44</f>
        <v>80111607</v>
      </c>
      <c r="C44" s="83" t="str">
        <f>'[1]Hoja1'!C44</f>
        <v>Contratación Profesional  en Derecho. Conocimientos en procesos de restitución de tierras para vìctimas del conflicto armado. Experiencia en trabajo comunitario. Apoyo proyecto "Implementación de medidas de reparación integral para víctimas del conflicto </v>
      </c>
      <c r="D44" s="77" t="str">
        <f>'[1]Hoja1'!D44</f>
        <v>22 de enero de 2018</v>
      </c>
      <c r="E44" s="78" t="str">
        <f>'[1]Hoja1'!E44</f>
        <v>11 meses</v>
      </c>
      <c r="F44" s="78" t="str">
        <f>'[1]Hoja1'!F44</f>
        <v>CONTRATACIÓN DIRECTA </v>
      </c>
      <c r="G44" s="78" t="str">
        <f>'[1]Hoja1'!G44</f>
        <v>PROPIOS</v>
      </c>
      <c r="H44" s="50">
        <f>'[1]Hoja1'!H44</f>
        <v>48565000</v>
      </c>
      <c r="I44" s="50">
        <f>'[1]Hoja1'!I44</f>
        <v>48565000</v>
      </c>
      <c r="J44" s="80" t="str">
        <f>'[1]Hoja1'!J44</f>
        <v>NO</v>
      </c>
      <c r="K44" s="78" t="str">
        <f>'[1]Hoja1'!K44</f>
        <v>N/A</v>
      </c>
      <c r="L44" s="76" t="str">
        <f>'[1]Hoja1'!L44</f>
        <v>SECRETARÍA DE GOBIERNO Y PARTICIPACIÓN </v>
      </c>
    </row>
    <row r="45" spans="2:12" s="22" customFormat="1" ht="66" customHeight="1">
      <c r="B45" s="75">
        <f>'[1]Hoja1'!B45</f>
        <v>80111620</v>
      </c>
      <c r="C45" s="83" t="str">
        <f>'[1]Hoja1'!C45</f>
        <v>Contratación Profesional en Ciencias Sociales, Humanas y/o jurídicas con Posgrado. Experiencia en trabajo comunitario y proyectos con población vulnerable. Apoyo proyecto "Implementación de medidas de reparación integral para víctimas del conflicto armado</v>
      </c>
      <c r="D45" s="77" t="str">
        <f>'[1]Hoja1'!D45</f>
        <v>22 de enero de 2018</v>
      </c>
      <c r="E45" s="78" t="str">
        <f>'[1]Hoja1'!E45</f>
        <v>11 meses</v>
      </c>
      <c r="F45" s="78" t="str">
        <f>'[1]Hoja1'!F45</f>
        <v>CONTRATACIÓN DIRECTA </v>
      </c>
      <c r="G45" s="78" t="str">
        <f>'[1]Hoja1'!G45</f>
        <v>PROPIOS</v>
      </c>
      <c r="H45" s="50">
        <f>'[1]Hoja1'!H45</f>
        <v>52085000</v>
      </c>
      <c r="I45" s="50">
        <f>'[1]Hoja1'!I45</f>
        <v>52085000</v>
      </c>
      <c r="J45" s="80" t="str">
        <f>'[1]Hoja1'!J45</f>
        <v>NO</v>
      </c>
      <c r="K45" s="78" t="str">
        <f>'[1]Hoja1'!K45</f>
        <v>N/A</v>
      </c>
      <c r="L45" s="76" t="str">
        <f>'[1]Hoja1'!L45</f>
        <v>SECRETARÍA DE GOBIERNO Y PARTICIPACIÓN </v>
      </c>
    </row>
    <row r="46" spans="2:12" s="22" customFormat="1" ht="61.5" customHeight="1">
      <c r="B46" s="75">
        <f>'[1]Hoja1'!B46</f>
        <v>80111614</v>
      </c>
      <c r="C46" s="83" t="str">
        <f>'[1]Hoja1'!C46</f>
        <v>Contratación profesional Ingeniero de sistemas o formación en áreas afines. Experiencia en análisis de bases de datos y cruces de información. Apoyo proyecto "Implementación de medidas de reparación integral para víctimas del conflicto armado en el depart</v>
      </c>
      <c r="D46" s="77" t="str">
        <f>'[1]Hoja1'!D46</f>
        <v>22 de enero de 2018</v>
      </c>
      <c r="E46" s="78" t="str">
        <f>'[1]Hoja1'!E46</f>
        <v>11 meses</v>
      </c>
      <c r="F46" s="78" t="str">
        <f>'[1]Hoja1'!F46</f>
        <v>CONTRATACIÓN DIRECTA </v>
      </c>
      <c r="G46" s="78" t="str">
        <f>'[1]Hoja1'!G46</f>
        <v>PROPIOS</v>
      </c>
      <c r="H46" s="50">
        <f>'[1]Hoja1'!H46</f>
        <v>37565000</v>
      </c>
      <c r="I46" s="50">
        <f>'[1]Hoja1'!I46</f>
        <v>37565000</v>
      </c>
      <c r="J46" s="80" t="str">
        <f>'[1]Hoja1'!J46</f>
        <v>NO</v>
      </c>
      <c r="K46" s="78" t="str">
        <f>'[1]Hoja1'!K46</f>
        <v>N/A</v>
      </c>
      <c r="L46" s="76" t="str">
        <f>'[1]Hoja1'!L46</f>
        <v>SECRETARÍA DE GOBIERNO Y PARTICIPACIÓN </v>
      </c>
    </row>
    <row r="47" spans="2:12" s="22" customFormat="1" ht="66" customHeight="1">
      <c r="B47" s="75">
        <f>'[1]Hoja1'!B47</f>
        <v>80111620</v>
      </c>
      <c r="C47" s="83" t="str">
        <f>'[1]Hoja1'!C47</f>
        <v>Contratación Profesional en Ciencias Sociales, Humanas y/o jurídicas con Posgrado. Conocimiento en la Ley 1448 de 2011. Experiencia en trabajo comunitario y proyectos con población vulnerable. Apoyo proyecto "Implementación de medidas de reparación integr</v>
      </c>
      <c r="D47" s="77" t="str">
        <f>'[1]Hoja1'!D47</f>
        <v>22 de enero de 2018</v>
      </c>
      <c r="E47" s="78" t="str">
        <f>'[1]Hoja1'!E47</f>
        <v>11 meses</v>
      </c>
      <c r="F47" s="78" t="str">
        <f>'[1]Hoja1'!F47</f>
        <v>CONTRATACIÓN DIRECTA </v>
      </c>
      <c r="G47" s="78" t="str">
        <f>'[1]Hoja1'!G47</f>
        <v>PROPIOS</v>
      </c>
      <c r="H47" s="50">
        <f>'[1]Hoja1'!H47</f>
        <v>52085000</v>
      </c>
      <c r="I47" s="50">
        <f>'[1]Hoja1'!I47</f>
        <v>52085000</v>
      </c>
      <c r="J47" s="80" t="str">
        <f>'[1]Hoja1'!J47</f>
        <v>NO</v>
      </c>
      <c r="K47" s="78" t="str">
        <f>'[1]Hoja1'!K47</f>
        <v>N/A</v>
      </c>
      <c r="L47" s="76" t="str">
        <f>'[1]Hoja1'!L47</f>
        <v>SECRETARÍA DE GOBIERNO Y PARTICIPACIÓN </v>
      </c>
    </row>
    <row r="48" spans="2:12" s="22" customFormat="1" ht="73.5" customHeight="1">
      <c r="B48" s="75">
        <f>'[1]Hoja1'!B48</f>
        <v>80141902</v>
      </c>
      <c r="C48" s="83" t="str">
        <f>'[1]Hoja1'!C48</f>
        <v>Contratación operador logístico para cumplir el objetivo espécifico 1 del proyecto  "Implementación de medidas de reparación integral para víctimas del conflicto armado en el departamento del Cauca": Capacitar y hacer difusión sobre el funcionamiento de l</v>
      </c>
      <c r="D48" s="77" t="str">
        <f>'[1]Hoja1'!D48</f>
        <v>22 de enero de 2018</v>
      </c>
      <c r="E48" s="78" t="str">
        <f>'[1]Hoja1'!E48</f>
        <v>11 meses</v>
      </c>
      <c r="F48" s="78" t="str">
        <f>'[1]Hoja1'!F48</f>
        <v>SELECCIÓN ABREVIADA</v>
      </c>
      <c r="G48" s="78" t="str">
        <f>'[1]Hoja1'!G48</f>
        <v>PROPIOS</v>
      </c>
      <c r="H48" s="50">
        <f>'[1]Hoja1'!H48</f>
        <v>31342000</v>
      </c>
      <c r="I48" s="50">
        <f>'[1]Hoja1'!I48</f>
        <v>31342000</v>
      </c>
      <c r="J48" s="80" t="str">
        <f>'[1]Hoja1'!J48</f>
        <v>NO</v>
      </c>
      <c r="K48" s="78" t="str">
        <f>'[1]Hoja1'!K48</f>
        <v>N/A</v>
      </c>
      <c r="L48" s="76" t="str">
        <f>'[1]Hoja1'!L48</f>
        <v>SECRETARÍA DE GOBIERNO Y PARTICIPACIÓN </v>
      </c>
    </row>
    <row r="49" spans="2:12" s="22" customFormat="1" ht="78" customHeight="1">
      <c r="B49" s="75">
        <f>'[1]Hoja1'!B49</f>
        <v>80141902</v>
      </c>
      <c r="C49" s="83" t="str">
        <f>'[1]Hoja1'!C49</f>
        <v>Contratación operador logístico para cumplir el objetivo espécifico 2 del proyecto  "Implementación de medidas de reparación integral para víctimas del conflicto armado en el departamento del Cauca": Atender de manera oportuna y diferencial las crisis hum</v>
      </c>
      <c r="D49" s="77" t="str">
        <f>'[1]Hoja1'!D49</f>
        <v>22 de enero de 2018</v>
      </c>
      <c r="E49" s="78" t="str">
        <f>'[1]Hoja1'!E49</f>
        <v>11 meses</v>
      </c>
      <c r="F49" s="78" t="str">
        <f>'[1]Hoja1'!F49</f>
        <v>SUBASTA INVERSA</v>
      </c>
      <c r="G49" s="78" t="str">
        <f>'[1]Hoja1'!G49</f>
        <v>PROPIOS</v>
      </c>
      <c r="H49" s="50">
        <f>'[1]Hoja1'!H49</f>
        <v>310620000</v>
      </c>
      <c r="I49" s="50">
        <f>'[1]Hoja1'!I49</f>
        <v>310620000</v>
      </c>
      <c r="J49" s="80" t="str">
        <f>'[1]Hoja1'!J49</f>
        <v>NO</v>
      </c>
      <c r="K49" s="78" t="str">
        <f>'[1]Hoja1'!K49</f>
        <v>N/A</v>
      </c>
      <c r="L49" s="76" t="str">
        <f>'[1]Hoja1'!L49</f>
        <v>SECRETARÍA DE GOBIERNO Y PARTICIPACIÓN </v>
      </c>
    </row>
    <row r="50" spans="2:12" s="22" customFormat="1" ht="75.75" customHeight="1">
      <c r="B50" s="75">
        <f>'[1]Hoja1'!B50</f>
        <v>80141902</v>
      </c>
      <c r="C50" s="83" t="str">
        <f>'[1]Hoja1'!C50</f>
        <v>Contratación operador logístico para cumplir el objetivo espécifico 3 del proyecto  "Implementación de medidas de reparación integral para víctimas del conflicto armado en el departamento del Cauca": Implementar las medidas de reparación integral contempl</v>
      </c>
      <c r="D50" s="77" t="str">
        <f>'[1]Hoja1'!D50</f>
        <v>22 de enero de 2018</v>
      </c>
      <c r="E50" s="78" t="str">
        <f>'[1]Hoja1'!E50</f>
        <v>11 meses</v>
      </c>
      <c r="F50" s="78" t="str">
        <f>'[1]Hoja1'!F50</f>
        <v>SELECCIÓN ABREVIADA</v>
      </c>
      <c r="G50" s="78" t="str">
        <f>'[1]Hoja1'!G50</f>
        <v>PROPIOS</v>
      </c>
      <c r="H50" s="50">
        <f>'[1]Hoja1'!H50</f>
        <v>36000000</v>
      </c>
      <c r="I50" s="50">
        <f>'[1]Hoja1'!I50</f>
        <v>36000000</v>
      </c>
      <c r="J50" s="80" t="str">
        <f>'[1]Hoja1'!J50</f>
        <v>NO</v>
      </c>
      <c r="K50" s="78" t="str">
        <f>'[1]Hoja1'!K50</f>
        <v>N/A</v>
      </c>
      <c r="L50" s="76" t="str">
        <f>'[1]Hoja1'!L50</f>
        <v>SECRETARÍA DE GOBIERNO Y PARTICIPACIÓN </v>
      </c>
    </row>
    <row r="51" spans="2:12" s="22" customFormat="1" ht="75" customHeight="1">
      <c r="B51" s="75">
        <f>'[1]Hoja1'!B51</f>
        <v>80141902</v>
      </c>
      <c r="C51" s="83" t="str">
        <f>'[1]Hoja1'!C51</f>
        <v>Contratación operador logístico para cumplir el objetivo espécifico 3 del proyecto  "Implementación de medidas de reparación integral para víctimas del conflicto armado en el departamento del Cauca": Medidas de reparación integral contempladas en la Ley 1</v>
      </c>
      <c r="D51" s="77" t="str">
        <f>'[1]Hoja1'!D51</f>
        <v>22 de enero de 2018</v>
      </c>
      <c r="E51" s="78" t="str">
        <f>'[1]Hoja1'!E51</f>
        <v>11 meses</v>
      </c>
      <c r="F51" s="78" t="str">
        <f>'[1]Hoja1'!F51</f>
        <v>SUBASTA INVERSA</v>
      </c>
      <c r="G51" s="78" t="str">
        <f>'[1]Hoja1'!G51</f>
        <v>PROPIOS</v>
      </c>
      <c r="H51" s="50">
        <f>'[1]Hoja1'!H51</f>
        <v>282707000</v>
      </c>
      <c r="I51" s="50">
        <f>'[1]Hoja1'!I51</f>
        <v>282707000</v>
      </c>
      <c r="J51" s="80" t="str">
        <f>'[1]Hoja1'!J51</f>
        <v>NO</v>
      </c>
      <c r="K51" s="78" t="str">
        <f>'[1]Hoja1'!K51</f>
        <v>N/A</v>
      </c>
      <c r="L51" s="76" t="str">
        <f>'[1]Hoja1'!L51</f>
        <v>SECRETARÍA DE GOBIERNO Y PARTICIPACIÓN </v>
      </c>
    </row>
    <row r="52" spans="2:12" s="22" customFormat="1" ht="78" customHeight="1">
      <c r="B52" s="75">
        <f>'[1]Hoja1'!B52</f>
        <v>80141902</v>
      </c>
      <c r="C52" s="83" t="str">
        <f>'[1]Hoja1'!C52</f>
        <v>Contratación operador logístico para cumplir el objetivo espécifico 3 del proyecto  "Implementación de medidas de reparación integral para víctimas del conflicto armado en el departamento del Cauca": Medidas de reparación integral contempladas en la Ley 1</v>
      </c>
      <c r="D52" s="77" t="str">
        <f>'[1]Hoja1'!D52</f>
        <v>22 de enero de 2018</v>
      </c>
      <c r="E52" s="78" t="str">
        <f>'[1]Hoja1'!E52</f>
        <v>11 meses</v>
      </c>
      <c r="F52" s="78" t="str">
        <f>'[1]Hoja1'!F52</f>
        <v>SUBASTA INVERSA</v>
      </c>
      <c r="G52" s="78" t="str">
        <f>'[1]Hoja1'!G52</f>
        <v>PROPIOS</v>
      </c>
      <c r="H52" s="50">
        <f>'[1]Hoja1'!H52</f>
        <v>146072000</v>
      </c>
      <c r="I52" s="50">
        <f>'[1]Hoja1'!I52</f>
        <v>146072000</v>
      </c>
      <c r="J52" s="80" t="str">
        <f>'[1]Hoja1'!J52</f>
        <v>NO</v>
      </c>
      <c r="K52" s="78" t="str">
        <f>'[1]Hoja1'!K52</f>
        <v>N/A</v>
      </c>
      <c r="L52" s="76" t="str">
        <f>'[1]Hoja1'!L52</f>
        <v>SECRETARÍA DE GOBIERNO Y PARTICIPACIÓN </v>
      </c>
    </row>
    <row r="53" spans="2:12" s="22" customFormat="1" ht="81" customHeight="1">
      <c r="B53" s="75">
        <f>'[1]Hoja1'!B53</f>
        <v>80141902</v>
      </c>
      <c r="C53" s="83" t="str">
        <f>'[1]Hoja1'!C53</f>
        <v>Contratación operador para cumplir el objetivo espécifico 3 del proyecto  "Implementación de medidas de reparación integral para víctimas del conflicto armado en el departamento del Cauca": Dos iniciativas/proyectos de recuperación de la memoria histórica</v>
      </c>
      <c r="D53" s="77" t="str">
        <f>'[1]Hoja1'!D53</f>
        <v>22 de enero de 2018</v>
      </c>
      <c r="E53" s="78" t="str">
        <f>'[1]Hoja1'!E53</f>
        <v>11 meses</v>
      </c>
      <c r="F53" s="78" t="str">
        <f>'[1]Hoja1'!F53</f>
        <v>SELECCIÓN ABREVIADA</v>
      </c>
      <c r="G53" s="78" t="str">
        <f>'[1]Hoja1'!G53</f>
        <v>PROPIOS</v>
      </c>
      <c r="H53" s="50">
        <f>'[1]Hoja1'!H53</f>
        <v>37900000</v>
      </c>
      <c r="I53" s="50">
        <f>'[1]Hoja1'!I53</f>
        <v>37900000</v>
      </c>
      <c r="J53" s="80" t="str">
        <f>'[1]Hoja1'!J53</f>
        <v>NO</v>
      </c>
      <c r="K53" s="78" t="str">
        <f>'[1]Hoja1'!K53</f>
        <v>N/A</v>
      </c>
      <c r="L53" s="76" t="str">
        <f>'[1]Hoja1'!L53</f>
        <v>SECRETARÍA DE GOBIERNO Y PARTICIPACIÓN </v>
      </c>
    </row>
    <row r="54" spans="2:12" s="22" customFormat="1" ht="70.5" customHeight="1">
      <c r="B54" s="75">
        <f>'[1]Hoja1'!B54</f>
        <v>80141902</v>
      </c>
      <c r="C54" s="83" t="str">
        <f>'[1]Hoja1'!C54</f>
        <v>Contratación operador para cumplir el objetivo espécifico 3 del proyecto  "Implementación de medidas de reparación integral para víctimas del conflicto armado en el departamento del Cauca": Cuatro acciones/  iniciativas/productivas o psicosociales con enf</v>
      </c>
      <c r="D54" s="77" t="str">
        <f>'[1]Hoja1'!D54</f>
        <v>22 de enero de 2018</v>
      </c>
      <c r="E54" s="78" t="str">
        <f>'[1]Hoja1'!E54</f>
        <v>11 meses</v>
      </c>
      <c r="F54" s="78" t="str">
        <f>'[1]Hoja1'!F54</f>
        <v>SUBASTA INVERSA</v>
      </c>
      <c r="G54" s="78" t="str">
        <f>'[1]Hoja1'!G54</f>
        <v>PROPIOS</v>
      </c>
      <c r="H54" s="50">
        <f>'[1]Hoja1'!H54</f>
        <v>100000000</v>
      </c>
      <c r="I54" s="50">
        <f>'[1]Hoja1'!I54</f>
        <v>100000000</v>
      </c>
      <c r="J54" s="80" t="str">
        <f>'[1]Hoja1'!J54</f>
        <v>NO</v>
      </c>
      <c r="K54" s="78" t="str">
        <f>'[1]Hoja1'!K54</f>
        <v>N/A</v>
      </c>
      <c r="L54" s="76" t="str">
        <f>'[1]Hoja1'!L54</f>
        <v>SECRETARÍA DE GOBIERNO Y PARTICIPACIÓN </v>
      </c>
    </row>
    <row r="55" spans="2:12" s="22" customFormat="1" ht="87.75" customHeight="1">
      <c r="B55" s="75">
        <f>'[1]Hoja1'!B55</f>
        <v>80141902</v>
      </c>
      <c r="C55" s="83" t="str">
        <f>'[1]Hoja1'!C55</f>
        <v>Contratación operador logístico para cumplir el objetivo espécifico 4 del proyecto  "Implementación de medidas de reparación integral para víctimas del conflicto armado en el departamento del Cauca": Garantizar la participación de las víctimas a través de</v>
      </c>
      <c r="D55" s="77" t="str">
        <f>'[1]Hoja1'!D55</f>
        <v>22 de enero de 2018</v>
      </c>
      <c r="E55" s="78" t="str">
        <f>'[1]Hoja1'!E55</f>
        <v>11 meses</v>
      </c>
      <c r="F55" s="78" t="str">
        <f>'[1]Hoja1'!F55</f>
        <v>SUBASTA INVERSA</v>
      </c>
      <c r="G55" s="78" t="str">
        <f>'[1]Hoja1'!G55</f>
        <v>PROPIOS</v>
      </c>
      <c r="H55" s="50">
        <f>'[1]Hoja1'!H55</f>
        <v>122334000</v>
      </c>
      <c r="I55" s="50">
        <f>'[1]Hoja1'!I55</f>
        <v>122334000</v>
      </c>
      <c r="J55" s="80" t="str">
        <f>'[1]Hoja1'!J55</f>
        <v>NO</v>
      </c>
      <c r="K55" s="78" t="str">
        <f>'[1]Hoja1'!K55</f>
        <v>N/A</v>
      </c>
      <c r="L55" s="76" t="str">
        <f>'[1]Hoja1'!L55</f>
        <v>SECRETARÍA DE GOBIERNO Y PARTICIPACIÓN </v>
      </c>
    </row>
    <row r="56" spans="2:12" s="22" customFormat="1" ht="75" customHeight="1">
      <c r="B56" s="75">
        <f>'[1]Hoja1'!B56</f>
        <v>80141902</v>
      </c>
      <c r="C56" s="83" t="str">
        <f>'[1]Hoja1'!C56</f>
        <v>Contratación operador logístico para cumplir el objetivo espécifico 5 del proyecto  "Implementación de medidas de reparación integral para víctimas del conflicto armado en el departamento del Cauca": Articular la oferta institucional de las instituciones </v>
      </c>
      <c r="D56" s="77" t="str">
        <f>'[1]Hoja1'!D56</f>
        <v>22 de enero de 2018</v>
      </c>
      <c r="E56" s="78" t="str">
        <f>'[1]Hoja1'!E56</f>
        <v>11 meses</v>
      </c>
      <c r="F56" s="78" t="str">
        <f>'[1]Hoja1'!F56</f>
        <v>SELECCIÓN ABREVIADA</v>
      </c>
      <c r="G56" s="78" t="str">
        <f>'[1]Hoja1'!G56</f>
        <v>PROPIOS</v>
      </c>
      <c r="H56" s="50">
        <f>'[1]Hoja1'!H56</f>
        <v>57268000</v>
      </c>
      <c r="I56" s="50">
        <f>'[1]Hoja1'!I56</f>
        <v>57268000</v>
      </c>
      <c r="J56" s="80" t="str">
        <f>'[1]Hoja1'!J56</f>
        <v>NO</v>
      </c>
      <c r="K56" s="78" t="str">
        <f>'[1]Hoja1'!K56</f>
        <v>N/A</v>
      </c>
      <c r="L56" s="76" t="str">
        <f>'[1]Hoja1'!L56</f>
        <v>SECRETARÍA DE GOBIERNO Y PARTICIPACIÓN </v>
      </c>
    </row>
    <row r="57" spans="2:12" s="22" customFormat="1" ht="73.5" customHeight="1">
      <c r="B57" s="75">
        <f>'[1]Hoja1'!B57</f>
        <v>80141902</v>
      </c>
      <c r="C57" s="83" t="str">
        <f>'[1]Hoja1'!C57</f>
        <v>Contratación operador logístico para cumplir el objetivo espécifico 6 del proyecto  "Implementación de medidas de reparación integral para víctimas del conflicto armado en el departamento del Cauca": Brindar asistencia y acompañamiento a los municipios de</v>
      </c>
      <c r="D57" s="77" t="str">
        <f>'[1]Hoja1'!D57</f>
        <v>22 de enero de 2018</v>
      </c>
      <c r="E57" s="78" t="str">
        <f>'[1]Hoja1'!E57</f>
        <v>11 meses</v>
      </c>
      <c r="F57" s="78" t="str">
        <f>'[1]Hoja1'!F57</f>
        <v>SELECCIÓN ABREVIADA</v>
      </c>
      <c r="G57" s="78" t="str">
        <f>'[1]Hoja1'!G57</f>
        <v>PROPIOS</v>
      </c>
      <c r="H57" s="50">
        <f>'[1]Hoja1'!H57</f>
        <v>4152000</v>
      </c>
      <c r="I57" s="50">
        <f>'[1]Hoja1'!I57</f>
        <v>4152000</v>
      </c>
      <c r="J57" s="80" t="str">
        <f>'[1]Hoja1'!J57</f>
        <v>NO</v>
      </c>
      <c r="K57" s="78" t="str">
        <f>'[1]Hoja1'!K57</f>
        <v>N/A</v>
      </c>
      <c r="L57" s="76" t="str">
        <f>'[1]Hoja1'!L57</f>
        <v>SECRETARÍA DE GOBIERNO Y PARTICIPACIÓN </v>
      </c>
    </row>
    <row r="58" spans="2:12" s="22" customFormat="1" ht="59.25" customHeight="1">
      <c r="B58" s="75">
        <f>'[1]Hoja1'!B58</f>
        <v>80111620</v>
      </c>
      <c r="C58" s="83" t="str">
        <f>'[1]Hoja1'!C58</f>
        <v>PRESTAR LOS SERVICIOS PROFESIONALES  ESPECIALIZADOS EN LA SECRETARÍA DE GOBIERNO Y PARTICIPACIÓN PARA APOYAR LA COORDINACIÓN  DEL PROYECTO "DINAMIZADORES DE PAZ Y CONVIVENCIA CIUDADANA" </v>
      </c>
      <c r="D58" s="77" t="str">
        <f>'[1]Hoja1'!D58</f>
        <v>22 de enero de 2018</v>
      </c>
      <c r="E58" s="78" t="str">
        <f>'[1]Hoja1'!E58</f>
        <v>11 meses</v>
      </c>
      <c r="F58" s="78" t="str">
        <f>'[1]Hoja1'!F58</f>
        <v>CONTRATACIÓN DIRECTA </v>
      </c>
      <c r="G58" s="78" t="str">
        <f>'[1]Hoja1'!G58</f>
        <v>PROPIOS / FONSET</v>
      </c>
      <c r="H58" s="50">
        <f>'[1]Hoja1'!H58</f>
        <v>55000000</v>
      </c>
      <c r="I58" s="50">
        <f>'[1]Hoja1'!I58</f>
        <v>55000000</v>
      </c>
      <c r="J58" s="80" t="str">
        <f>'[1]Hoja1'!J58</f>
        <v>NO</v>
      </c>
      <c r="K58" s="78" t="str">
        <f>'[1]Hoja1'!K58</f>
        <v>N/A</v>
      </c>
      <c r="L58" s="76" t="str">
        <f>'[1]Hoja1'!L58</f>
        <v>SECRETARÍA DE GOBIERNO Y PARTICIPACIÓN 
ASESOR DE PAZ - DESPACHO DEL GOBERNADOR</v>
      </c>
    </row>
    <row r="59" spans="2:12" s="22" customFormat="1" ht="51.75" customHeight="1">
      <c r="B59" s="75">
        <f>'[1]Hoja1'!B59</f>
        <v>80111604</v>
      </c>
      <c r="C59" s="83" t="str">
        <f>'[1]Hoja1'!C59</f>
        <v>PRESTAR SERVICIOS TÉCNICOS DE APOYO A LA GESTIÓN  EN LA SECRETARÍA DE GOBIERNO Y PARTICIPACIÓN APOYANDO LA EJECUCIÓN DE ACTIVIDADES  EN EL MARCO DEL PROYECTO "DINAMIZADORES DE PAZ Y CONVIVENCIA CIUDADANA" 
</v>
      </c>
      <c r="D59" s="77" t="str">
        <f>'[1]Hoja1'!D59</f>
        <v>22 de enero de 2018</v>
      </c>
      <c r="E59" s="78" t="str">
        <f>'[1]Hoja1'!E59</f>
        <v>11 meses</v>
      </c>
      <c r="F59" s="78" t="str">
        <f>'[1]Hoja1'!F59</f>
        <v>CONTRATACIÓN DIRECTA </v>
      </c>
      <c r="G59" s="78" t="str">
        <f>'[1]Hoja1'!G59</f>
        <v>PROPIOS / FONSET</v>
      </c>
      <c r="H59" s="50">
        <f>'[1]Hoja1'!H59</f>
        <v>27555000</v>
      </c>
      <c r="I59" s="50">
        <f>'[1]Hoja1'!I59</f>
        <v>27555000</v>
      </c>
      <c r="J59" s="80" t="str">
        <f>'[1]Hoja1'!J59</f>
        <v>NO</v>
      </c>
      <c r="K59" s="78" t="str">
        <f>'[1]Hoja1'!K59</f>
        <v>N/A</v>
      </c>
      <c r="L59" s="76" t="str">
        <f>'[1]Hoja1'!L59</f>
        <v>SECRETARÍA DE GOBIERNO Y PARTICIPACIÓN 
ASESOR DE PAZ - DESPACHO DEL GOBERNADOR</v>
      </c>
    </row>
    <row r="60" spans="2:12" s="22" customFormat="1" ht="48" customHeight="1">
      <c r="B60" s="75">
        <f>'[1]Hoja1'!B60</f>
        <v>80111620</v>
      </c>
      <c r="C60" s="83" t="str">
        <f>'[1]Hoja1'!C60</f>
        <v>PRESTAR LOS SERVICIOS PROFESIONALES  EN LA SECRETARÍA DE GOBIERNO Y PARTICIPACIÓN  APOYANDO EL MONITOREO Y EVALUACIÓN DEL PROYECTO "DINAMIZADORES DE PAZ Y CONVIVENCIA CIUDADANA" </v>
      </c>
      <c r="D60" s="77" t="str">
        <f>'[1]Hoja1'!D60</f>
        <v>22 de enero de 2018</v>
      </c>
      <c r="E60" s="78" t="str">
        <f>'[1]Hoja1'!E60</f>
        <v>11 meses</v>
      </c>
      <c r="F60" s="78" t="str">
        <f>'[1]Hoja1'!F60</f>
        <v>CONTRATACIÓN DIRECTA </v>
      </c>
      <c r="G60" s="78" t="str">
        <f>'[1]Hoja1'!G60</f>
        <v>PROPIOS / FONSET</v>
      </c>
      <c r="H60" s="50">
        <f>'[1]Hoja1'!H60</f>
        <v>46585000</v>
      </c>
      <c r="I60" s="50">
        <f>'[1]Hoja1'!I60</f>
        <v>46585000</v>
      </c>
      <c r="J60" s="80" t="str">
        <f>'[1]Hoja1'!J60</f>
        <v>NO</v>
      </c>
      <c r="K60" s="78" t="str">
        <f>'[1]Hoja1'!K60</f>
        <v>N/A</v>
      </c>
      <c r="L60" s="76" t="str">
        <f>'[1]Hoja1'!L60</f>
        <v>SECRETARÍA DE GOBIERNO Y PARTICIPACIÓN 
ASESOR DE PAZ - DESPACHO DEL GOBERNADOR</v>
      </c>
    </row>
    <row r="61" spans="2:12" s="22" customFormat="1" ht="69.75" customHeight="1">
      <c r="B61" s="75">
        <f>'[1]Hoja1'!B61</f>
        <v>80111620</v>
      </c>
      <c r="C61" s="83" t="str">
        <f>'[1]Hoja1'!C61</f>
        <v>PRESTAR LOS SERVICIOS PROFESIONALES EN LA SECRETARÍA DE GOBIERNO Y PARTICIPACIÓN  APOYANDO LA DIVULGACIÓN Y COMUNICACIÓN DE LAS ACCIONES DESARROLLADAS EN EL MARCO DEL PROYECTO "DINAMIZADORES DE PAZ Y CONVIVENCIA CIUDADANA" </v>
      </c>
      <c r="D61" s="77" t="str">
        <f>'[1]Hoja1'!D61</f>
        <v>22 de enero de 2018</v>
      </c>
      <c r="E61" s="78" t="str">
        <f>'[1]Hoja1'!E61</f>
        <v>11 meses</v>
      </c>
      <c r="F61" s="78" t="str">
        <f>'[1]Hoja1'!F61</f>
        <v>CONTRATACIÓN DIRECTA </v>
      </c>
      <c r="G61" s="78" t="str">
        <f>'[1]Hoja1'!G61</f>
        <v>PROPIOS / FONSET</v>
      </c>
      <c r="H61" s="50">
        <f>'[1]Hoja1'!H61</f>
        <v>43065000</v>
      </c>
      <c r="I61" s="50">
        <f>'[1]Hoja1'!I61</f>
        <v>43065000</v>
      </c>
      <c r="J61" s="80" t="str">
        <f>'[1]Hoja1'!J61</f>
        <v>NO</v>
      </c>
      <c r="K61" s="78" t="str">
        <f>'[1]Hoja1'!K61</f>
        <v>N/A</v>
      </c>
      <c r="L61" s="76" t="str">
        <f>'[1]Hoja1'!L61</f>
        <v>SECRETARÍA DE GOBIERNO Y PARTICIPACIÓN 
ASESOR DE PAZ - DESPACHO DEL GOBERNADOR</v>
      </c>
    </row>
    <row r="62" spans="2:12" s="22" customFormat="1" ht="60.75" customHeight="1">
      <c r="B62" s="75">
        <f>'[1]Hoja1'!B62</f>
        <v>80111620</v>
      </c>
      <c r="C62" s="83" t="str">
        <f>'[1]Hoja1'!C62</f>
        <v>PRESTAR SERVICIOS TÉCNICOS DE APOYO  EN LA SECRETARÍA DE GOBIERNO Y PARTICIPACIÓN  APOYANDO LA  REALIZACION DE PIEZAS AUDIOVISUALES  EN EL MARCO DEL PROYECTO "DINAMIZADORES DE PAZ Y CONVIVENCIA CIUDADANA" 
</v>
      </c>
      <c r="D62" s="77" t="str">
        <f>'[1]Hoja1'!D62</f>
        <v>22 de enero de 2018</v>
      </c>
      <c r="E62" s="78" t="str">
        <f>'[1]Hoja1'!E62</f>
        <v>11 meses</v>
      </c>
      <c r="F62" s="78" t="str">
        <f>'[1]Hoja1'!F62</f>
        <v>CONTRATACIÓN DIRECTA </v>
      </c>
      <c r="G62" s="78" t="str">
        <f>'[1]Hoja1'!G62</f>
        <v>PROPIOS / FONSET</v>
      </c>
      <c r="H62" s="50">
        <f>'[1]Hoja1'!H62</f>
        <v>30855500</v>
      </c>
      <c r="I62" s="50">
        <f>'[1]Hoja1'!I62</f>
        <v>30855500</v>
      </c>
      <c r="J62" s="80" t="str">
        <f>'[1]Hoja1'!J62</f>
        <v>NO</v>
      </c>
      <c r="K62" s="78" t="str">
        <f>'[1]Hoja1'!K62</f>
        <v>N/A</v>
      </c>
      <c r="L62" s="76" t="str">
        <f>'[1]Hoja1'!L62</f>
        <v>SECRETARÍA DE GOBIERNO Y PARTICIPACIÓN 
ASESOR DE PAZ - DESPACHO DEL GOBERNADOR</v>
      </c>
    </row>
    <row r="63" spans="2:12" s="22" customFormat="1" ht="66.75" customHeight="1">
      <c r="B63" s="75">
        <f>'[1]Hoja1'!B63</f>
        <v>80111620</v>
      </c>
      <c r="C63" s="83" t="str">
        <f>'[1]Hoja1'!C63</f>
        <v>PRESTAR SERVICIOS TÉCNICOS DE APOYO A LA GESTIÓN EN LA SECRETARÍA DE GOBIERNO Y PARTICIPACIÓN  PARA LA DIAGRAMACIÓN DE PIEZAS COMUNICATIVAS Y  AUDIOVISUALES  EN EL MARCO DEL PROYECTO "DINAMIZADORES DE PAZ Y CONVIVENCIA CIUDADANA" </v>
      </c>
      <c r="D63" s="77" t="str">
        <f>'[1]Hoja1'!D63</f>
        <v>22 de enero de 2018</v>
      </c>
      <c r="E63" s="78" t="str">
        <f>'[1]Hoja1'!E63</f>
        <v>11 meses</v>
      </c>
      <c r="F63" s="78" t="str">
        <f>'[1]Hoja1'!F63</f>
        <v>CONTRATACIÓN DIRECTA </v>
      </c>
      <c r="G63" s="78" t="str">
        <f>'[1]Hoja1'!G63</f>
        <v>PROPIOS / FONSET</v>
      </c>
      <c r="H63" s="50">
        <f>'[1]Hoja1'!H63</f>
        <v>40065000</v>
      </c>
      <c r="I63" s="50">
        <f>'[1]Hoja1'!I63</f>
        <v>40065000</v>
      </c>
      <c r="J63" s="80" t="str">
        <f>'[1]Hoja1'!J63</f>
        <v>NO</v>
      </c>
      <c r="K63" s="78" t="str">
        <f>'[1]Hoja1'!K63</f>
        <v>N/A</v>
      </c>
      <c r="L63" s="76" t="str">
        <f>'[1]Hoja1'!L63</f>
        <v>SECRETARÍA DE GOBIERNO Y PARTICIPACIÓN 
ASESOR DE PAZ - DESPACHO DEL GOBERNADOR</v>
      </c>
    </row>
    <row r="64" spans="2:12" s="22" customFormat="1" ht="54.75" customHeight="1">
      <c r="B64" s="75">
        <f>'[1]Hoja1'!B64</f>
        <v>80111620</v>
      </c>
      <c r="C64" s="83" t="str">
        <f>'[1]Hoja1'!C64</f>
        <v>PRESTAR LOS SERVICIOS PROFESIONALES S EN LA SECRETARÍA DE GOBIERNO Y PARTICIPACIÓN PARA APOYAR LA IMPLEMENTACIÓN DEL ACUERDO DE PAZ EN EL MARCO DEL PROYECTO "DINAMIZADORES DE PAZ Y CONVIVENCIA CIUDADANA" </v>
      </c>
      <c r="D64" s="77" t="str">
        <f>'[1]Hoja1'!D64</f>
        <v>22 de enero de 2018</v>
      </c>
      <c r="E64" s="78" t="str">
        <f>'[1]Hoja1'!E64</f>
        <v>11 meses</v>
      </c>
      <c r="F64" s="78" t="str">
        <f>'[1]Hoja1'!F64</f>
        <v>CONTRATACIÓN DIRECTA </v>
      </c>
      <c r="G64" s="78" t="str">
        <f>'[1]Hoja1'!G64</f>
        <v>PROPIOS / FONSET</v>
      </c>
      <c r="H64" s="50">
        <f>'[1]Hoja1'!H64</f>
        <v>43065000</v>
      </c>
      <c r="I64" s="50">
        <f>'[1]Hoja1'!I64</f>
        <v>43065000</v>
      </c>
      <c r="J64" s="80" t="str">
        <f>'[1]Hoja1'!J64</f>
        <v>NO</v>
      </c>
      <c r="K64" s="78" t="str">
        <f>'[1]Hoja1'!K64</f>
        <v>N/A</v>
      </c>
      <c r="L64" s="76" t="str">
        <f>'[1]Hoja1'!L64</f>
        <v>SECRETARÍA DE GOBIERNO Y PARTICIPACIÓN 
ASESOR DE PAZ - DESPACHO DEL GOBERNADOR</v>
      </c>
    </row>
    <row r="65" spans="2:12" s="22" customFormat="1" ht="60" customHeight="1">
      <c r="B65" s="75">
        <f>'[1]Hoja1'!B65</f>
        <v>80111620</v>
      </c>
      <c r="C65" s="83" t="str">
        <f>'[1]Hoja1'!C65</f>
        <v>PRESTAR LOS SERVICIOS PROFESIONALES  ESPECIALIZADOS EN LA SECRETARÍA DE GOBIERNO Y PARTICIPACIÓN PARA APOYAR LA SOCIALIZACIÓN DEL NUEVO CÓDIGO DE POLICÍA EN EL MARCO DEL PROYECTO  "DINAMIZADORES DE PAZ Y CONVIVENCIA CIUDADANA" </v>
      </c>
      <c r="D65" s="77" t="str">
        <f>'[1]Hoja1'!D65</f>
        <v>22 de enero de 2018</v>
      </c>
      <c r="E65" s="78" t="str">
        <f>'[1]Hoja1'!E65</f>
        <v>11 meses</v>
      </c>
      <c r="F65" s="78" t="str">
        <f>'[1]Hoja1'!F65</f>
        <v>CONTRATACIÓN DIRECTA </v>
      </c>
      <c r="G65" s="78" t="str">
        <f>'[1]Hoja1'!G65</f>
        <v>PROPIOS / FONSET</v>
      </c>
      <c r="H65" s="50">
        <f>'[1]Hoja1'!H65</f>
        <v>43065000</v>
      </c>
      <c r="I65" s="50">
        <f>'[1]Hoja1'!I65</f>
        <v>43065000</v>
      </c>
      <c r="J65" s="80" t="str">
        <f>'[1]Hoja1'!J65</f>
        <v>NO</v>
      </c>
      <c r="K65" s="78" t="str">
        <f>'[1]Hoja1'!K65</f>
        <v>N/A</v>
      </c>
      <c r="L65" s="76" t="str">
        <f>'[1]Hoja1'!L65</f>
        <v>SECRETARÍA DE GOBIERNO Y PARTICIPACIÓN 
ASESOR DE PAZ - DESPACHO DEL GOBERNADOR</v>
      </c>
    </row>
    <row r="66" spans="2:12" s="22" customFormat="1" ht="57" customHeight="1">
      <c r="B66" s="75">
        <f>'[1]Hoja1'!B66</f>
        <v>80111620</v>
      </c>
      <c r="C66" s="83" t="str">
        <f>'[1]Hoja1'!C66</f>
        <v>PRESTAR SERVICIOS TÉCNICOS DE APOYO A LA GESTIÓN EN LA SECRETARÍA DE GOBIERNO Y PARTICIPACIÓN COMO ENLACE TERRITORIAL Y DINAMIZADOR DE PAZ EN EL MUNICIPIO DE CAJIBIO EN EL MARCO DEL PROYECTO "DINAMIZADORES DE PAZ Y CONVIVENCIA CIUDADANA" </v>
      </c>
      <c r="D66" s="77" t="str">
        <f>'[1]Hoja1'!D66</f>
        <v>22 de enero de 2018</v>
      </c>
      <c r="E66" s="78" t="str">
        <f>'[1]Hoja1'!E66</f>
        <v>11 meses</v>
      </c>
      <c r="F66" s="78" t="str">
        <f>'[1]Hoja1'!F66</f>
        <v>CONTRATACIÓN DIRECTA </v>
      </c>
      <c r="G66" s="78" t="str">
        <f>'[1]Hoja1'!G66</f>
        <v>PROPIOS / FONSET</v>
      </c>
      <c r="H66" s="50">
        <f>'[1]Hoja1'!H66</f>
        <v>30855000</v>
      </c>
      <c r="I66" s="50">
        <f>'[1]Hoja1'!I66</f>
        <v>30855000</v>
      </c>
      <c r="J66" s="80" t="str">
        <f>'[1]Hoja1'!J66</f>
        <v>NO</v>
      </c>
      <c r="K66" s="78" t="str">
        <f>'[1]Hoja1'!K66</f>
        <v>N/A</v>
      </c>
      <c r="L66" s="76" t="str">
        <f>'[1]Hoja1'!L66</f>
        <v>SECRETARÍA DE GOBIERNO Y PARTICIPACIÓN 
ASESOR DE PAZ - DESPACHO DEL GOBERNADOR</v>
      </c>
    </row>
    <row r="67" spans="2:12" s="22" customFormat="1" ht="60" customHeight="1">
      <c r="B67" s="75">
        <f>'[1]Hoja1'!B67</f>
        <v>80111620</v>
      </c>
      <c r="C67" s="83" t="str">
        <f>'[1]Hoja1'!C67</f>
        <v>PRESTAR SERVICIOS TÉCNICOS DE APOYO A LA GESTIÓN EN LA SECRETARÍA DE GOBIERNO Y PARTICIPACIÓN COMO ENLACE TERRITORIAL Y DINAMIZADOR DE PAZ EN EL MUNICIPIO DE PIAMONTE  EN EL MARCO DEL PROYECTO "DINAMIZADORES DE PAZ Y CONVIVENCIA CIUDADANA" </v>
      </c>
      <c r="D67" s="77" t="str">
        <f>'[1]Hoja1'!D67</f>
        <v>22 de enero de 2018</v>
      </c>
      <c r="E67" s="78" t="str">
        <f>'[1]Hoja1'!E67</f>
        <v>11 meses</v>
      </c>
      <c r="F67" s="78" t="str">
        <f>'[1]Hoja1'!F67</f>
        <v>CONTRATACIÓN DIRECTA </v>
      </c>
      <c r="G67" s="78" t="str">
        <f>'[1]Hoja1'!G67</f>
        <v>PROPIOS / FONSET</v>
      </c>
      <c r="H67" s="50">
        <f>'[1]Hoja1'!H67</f>
        <v>33055000</v>
      </c>
      <c r="I67" s="50">
        <f>'[1]Hoja1'!I67</f>
        <v>33055000</v>
      </c>
      <c r="J67" s="80" t="str">
        <f>'[1]Hoja1'!J67</f>
        <v>NO</v>
      </c>
      <c r="K67" s="78" t="str">
        <f>'[1]Hoja1'!K67</f>
        <v>N/A</v>
      </c>
      <c r="L67" s="76" t="str">
        <f>'[1]Hoja1'!L67</f>
        <v>SECRETARÍA DE GOBIERNO Y PARTICIPACIÓN 
ASESOR DE PAZ - DESPACHO DEL GOBERNADOR</v>
      </c>
    </row>
    <row r="68" spans="2:12" s="22" customFormat="1" ht="56.25" customHeight="1">
      <c r="B68" s="75">
        <f>'[1]Hoja1'!B68</f>
        <v>80111620</v>
      </c>
      <c r="C68" s="83" t="str">
        <f>'[1]Hoja1'!C68</f>
        <v>PRESTAR SERVICIOS TÉCNICOS DE APOYO A LA GESTIÓN EN LA SECRETARÍA DE GOBIERNO Y PARTICIPACIÓN COMO ENLACE TERRITORIAL Y DINAMIZADOR DE PAZ EN EL MUNICIPIO DE PATIA EN EL MARCO DEL PROYECTO "DINAMIZADORES DE PAZ Y CONVIVENCIA CIUDADANA" </v>
      </c>
      <c r="D68" s="77" t="str">
        <f>'[1]Hoja1'!D68</f>
        <v>22 de enero de 2018</v>
      </c>
      <c r="E68" s="78" t="str">
        <f>'[1]Hoja1'!E68</f>
        <v>11 meses</v>
      </c>
      <c r="F68" s="78" t="str">
        <f>'[1]Hoja1'!F68</f>
        <v>CONTRATACIÓN DIRECTA </v>
      </c>
      <c r="G68" s="78" t="str">
        <f>'[1]Hoja1'!G68</f>
        <v>PROPIOS / FONSET</v>
      </c>
      <c r="H68" s="50">
        <f>'[1]Hoja1'!H68</f>
        <v>30855000</v>
      </c>
      <c r="I68" s="50">
        <f>'[1]Hoja1'!I68</f>
        <v>30855000</v>
      </c>
      <c r="J68" s="80" t="str">
        <f>'[1]Hoja1'!J68</f>
        <v>NO</v>
      </c>
      <c r="K68" s="78" t="str">
        <f>'[1]Hoja1'!K68</f>
        <v>N/A</v>
      </c>
      <c r="L68" s="76" t="str">
        <f>'[1]Hoja1'!L68</f>
        <v>SECRETARÍA DE GOBIERNO Y PARTICIPACIÓN 
ASESOR DE PAZ - DESPACHO DEL GOBERNADOR</v>
      </c>
    </row>
    <row r="69" spans="2:12" s="22" customFormat="1" ht="57.75" customHeight="1">
      <c r="B69" s="75">
        <f>'[1]Hoja1'!B69</f>
        <v>80111620</v>
      </c>
      <c r="C69" s="83" t="str">
        <f>'[1]Hoja1'!C69</f>
        <v>PRESTAR SERVICIOS TÉCNICOS DE APOYO A LA GESTIÓN EN LA SECRETARÍA DE GOBIERNO Y PARTICIPACIÓN COMO ENLACE TERRITORIAL Y DINAMIZADOR DE PAZ EN EL MUNICIPIO DE MIRANDA EN EL MARCO DEL PROYECTO "DINAMIZADORES DE PAZ Y CONVIVENCIA CIUDADANA" </v>
      </c>
      <c r="D69" s="77" t="str">
        <f>'[1]Hoja1'!D69</f>
        <v>22 de enero de 2018</v>
      </c>
      <c r="E69" s="78" t="str">
        <f>'[1]Hoja1'!E69</f>
        <v>11 meses</v>
      </c>
      <c r="F69" s="78" t="str">
        <f>'[1]Hoja1'!F69</f>
        <v>CONTRATACIÓN DIRECTA </v>
      </c>
      <c r="G69" s="78" t="str">
        <f>'[1]Hoja1'!G69</f>
        <v>PROPIOS / FONSET</v>
      </c>
      <c r="H69" s="50">
        <f>'[1]Hoja1'!H69</f>
        <v>30855000</v>
      </c>
      <c r="I69" s="50">
        <f>'[1]Hoja1'!I69</f>
        <v>30855000</v>
      </c>
      <c r="J69" s="80" t="str">
        <f>'[1]Hoja1'!J69</f>
        <v>NO</v>
      </c>
      <c r="K69" s="78" t="str">
        <f>'[1]Hoja1'!K69</f>
        <v>N/A</v>
      </c>
      <c r="L69" s="76" t="str">
        <f>'[1]Hoja1'!L69</f>
        <v>SECRETARÍA DE GOBIERNO Y PARTICIPACIÓN 
ASESOR DE PAZ - DESPACHO DEL GOBERNADOR</v>
      </c>
    </row>
    <row r="70" spans="2:12" s="22" customFormat="1" ht="64.5" customHeight="1">
      <c r="B70" s="75">
        <f>'[1]Hoja1'!B70</f>
        <v>80111620</v>
      </c>
      <c r="C70" s="83" t="str">
        <f>'[1]Hoja1'!C70</f>
        <v>PRESTAR SERVICIOS TÉCNICOS DE APOYO A LA GESTIÓN EN LA SECRETARÍA DE GOBIERNO Y PARTICIPACIÓN COMO ENLACE TERRITORIAL Y DINAMIZADOR DE PAZ EN EL MUNICIPIO DE ALMAGUER EN EL MARCO DEL PROYECTO "DINAMIZADORES DE PAZ Y CONVIVENCIA CIUDADANA" </v>
      </c>
      <c r="D70" s="77" t="str">
        <f>'[1]Hoja1'!D70</f>
        <v>22 de enero de 2018</v>
      </c>
      <c r="E70" s="78" t="str">
        <f>'[1]Hoja1'!E70</f>
        <v>11 meses</v>
      </c>
      <c r="F70" s="78" t="str">
        <f>'[1]Hoja1'!F70</f>
        <v>CONTRATACIÓN DIRECTA </v>
      </c>
      <c r="G70" s="78" t="str">
        <f>'[1]Hoja1'!G70</f>
        <v>PROPIOS / FONSET</v>
      </c>
      <c r="H70" s="50">
        <f>'[1]Hoja1'!H70</f>
        <v>30855000</v>
      </c>
      <c r="I70" s="50">
        <f>'[1]Hoja1'!I70</f>
        <v>30855000</v>
      </c>
      <c r="J70" s="80" t="str">
        <f>'[1]Hoja1'!J70</f>
        <v>NO</v>
      </c>
      <c r="K70" s="78" t="str">
        <f>'[1]Hoja1'!K70</f>
        <v>N/A</v>
      </c>
      <c r="L70" s="76" t="str">
        <f>'[1]Hoja1'!L70</f>
        <v>SECRETARÍA DE GOBIERNO Y PARTICIPACIÓN 
ASESOR DE PAZ - DESPACHO DEL GOBERNADOR</v>
      </c>
    </row>
    <row r="71" spans="2:12" s="22" customFormat="1" ht="60.75" customHeight="1">
      <c r="B71" s="75">
        <f>'[1]Hoja1'!B71</f>
        <v>80111620</v>
      </c>
      <c r="C71" s="83" t="str">
        <f>'[1]Hoja1'!C71</f>
        <v>PRESTAR SERVICIOS TÉCNICOS DE APOYO A LA GESTIÓN EN LA SECRETARÍA DE GOBIERNO Y PARTICIPACIÓN COMO ENLACE TERRITORIAL Y DINAMIZADOR DE PAZ EN EL MUNICIPIO DE BUENOS AIRES EN EL MARCO DEL PROYECTO "DINAMIZADORES DE PAZ Y CONVIVENCIA CIUDADANA" </v>
      </c>
      <c r="D71" s="77" t="str">
        <f>'[1]Hoja1'!D71</f>
        <v>22 de enero de 2018</v>
      </c>
      <c r="E71" s="78" t="str">
        <f>'[1]Hoja1'!E71</f>
        <v>11 meses</v>
      </c>
      <c r="F71" s="78" t="str">
        <f>'[1]Hoja1'!F71</f>
        <v>CONTRATACIÓN DIRECTA </v>
      </c>
      <c r="G71" s="78" t="str">
        <f>'[1]Hoja1'!G71</f>
        <v>PROPIOS / FONSET</v>
      </c>
      <c r="H71" s="50">
        <f>'[1]Hoja1'!H71</f>
        <v>30855000</v>
      </c>
      <c r="I71" s="50">
        <f>'[1]Hoja1'!I71</f>
        <v>30855000</v>
      </c>
      <c r="J71" s="80" t="str">
        <f>'[1]Hoja1'!J71</f>
        <v>NO</v>
      </c>
      <c r="K71" s="78" t="str">
        <f>'[1]Hoja1'!K71</f>
        <v>N/A</v>
      </c>
      <c r="L71" s="76" t="str">
        <f>'[1]Hoja1'!L71</f>
        <v>SECRETARÍA DE GOBIERNO Y PARTICIPACIÓN 
ASESOR DE PAZ - DESPACHO DEL GOBERNADOR</v>
      </c>
    </row>
    <row r="72" spans="2:12" s="22" customFormat="1" ht="62.25" customHeight="1">
      <c r="B72" s="75">
        <f>'[1]Hoja1'!B72</f>
        <v>80111620</v>
      </c>
      <c r="C72" s="83" t="str">
        <f>'[1]Hoja1'!C72</f>
        <v>PRESTAR SERVICIOS TÉCNICOS DE APOYO A LA GESTIÓN EN LA SECRETARÍA DE GOBIERNO Y PARTICIPACIÓN COMO ENLACE TERRITORIAL Y DINAMIZADOR DE PAZ EN EL MUNICIPIO DE JAMBALÓ EN EL MARCO DEL PROYECTO "DINAMIZADORES DE PAZ Y CONVIVENCIA CIUDADANA" </v>
      </c>
      <c r="D72" s="77" t="str">
        <f>'[1]Hoja1'!D72</f>
        <v>22 de enero de 2018</v>
      </c>
      <c r="E72" s="78" t="str">
        <f>'[1]Hoja1'!E72</f>
        <v>11 meses</v>
      </c>
      <c r="F72" s="78" t="str">
        <f>'[1]Hoja1'!F72</f>
        <v>CONTRATACIÓN DIRECTA </v>
      </c>
      <c r="G72" s="78" t="str">
        <f>'[1]Hoja1'!G72</f>
        <v>PROPIOS / FONSET</v>
      </c>
      <c r="H72" s="50">
        <f>'[1]Hoja1'!H72</f>
        <v>30855000</v>
      </c>
      <c r="I72" s="50">
        <f>'[1]Hoja1'!I72</f>
        <v>30855000</v>
      </c>
      <c r="J72" s="80" t="str">
        <f>'[1]Hoja1'!J72</f>
        <v>NO</v>
      </c>
      <c r="K72" s="78" t="str">
        <f>'[1]Hoja1'!K72</f>
        <v>N/A</v>
      </c>
      <c r="L72" s="76" t="str">
        <f>'[1]Hoja1'!L72</f>
        <v>SECRETARÍA DE GOBIERNO Y PARTICIPACIÓN 
ASESOR DE PAZ - DESPACHO DEL GOBERNADOR</v>
      </c>
    </row>
    <row r="73" spans="2:12" s="22" customFormat="1" ht="63" customHeight="1">
      <c r="B73" s="75">
        <f>'[1]Hoja1'!B73</f>
        <v>80111620</v>
      </c>
      <c r="C73" s="76" t="str">
        <f>'[1]Hoja1'!C73</f>
        <v>PRESTAR SERVICIOS TÉCNICOS DE APOYO A LA GESTIÓN EN LA SECRETARÍA DE GOBIERNO Y PARTICIPACIÓN COMO ENLACE TERRITORIAL Y DINAMIZADOR DE PAZ EN EL MUNICIPIO DEL TAMBO EN EL MARCO DEL PROYECTO "DINAMIZADORES DE PAZ Y CONVIVENCIA CIUDADANA" </v>
      </c>
      <c r="D73" s="77" t="str">
        <f>'[1]Hoja1'!D73</f>
        <v>22 de enero de 2018</v>
      </c>
      <c r="E73" s="78" t="str">
        <f>'[1]Hoja1'!E73</f>
        <v>11 meses</v>
      </c>
      <c r="F73" s="78" t="str">
        <f>'[1]Hoja1'!F73</f>
        <v>CONTRATACIÓN DIRECTA </v>
      </c>
      <c r="G73" s="78" t="str">
        <f>'[1]Hoja1'!G73</f>
        <v>PROPIOS / FONSET</v>
      </c>
      <c r="H73" s="50">
        <f>'[1]Hoja1'!H73</f>
        <v>30855000</v>
      </c>
      <c r="I73" s="50">
        <f>'[1]Hoja1'!I73</f>
        <v>30855000</v>
      </c>
      <c r="J73" s="80" t="str">
        <f>'[1]Hoja1'!J73</f>
        <v>NO</v>
      </c>
      <c r="K73" s="78" t="str">
        <f>'[1]Hoja1'!K73</f>
        <v>N/A</v>
      </c>
      <c r="L73" s="76" t="str">
        <f>'[1]Hoja1'!L73</f>
        <v>SECRETARÍA DE GOBIERNO Y PARTICIPACIÓN 
ASESOR DE PAZ - DESPACHO DEL GOBERNADOR</v>
      </c>
    </row>
    <row r="74" spans="2:12" s="22" customFormat="1" ht="60.75" customHeight="1">
      <c r="B74" s="75">
        <f>'[1]Hoja1'!B74</f>
        <v>80111620</v>
      </c>
      <c r="C74" s="76" t="str">
        <f>'[1]Hoja1'!C74</f>
        <v>PRESTAR SERVICIOS TÉCNICOS DE APOYO A LA GESTIÓN EN LA SECRETARÍA DE GOBIERNO Y PARTICIPACIÓN COMO ENLACE TERRITORIAL Y DINAMIZADOR DE PAZ EN EL MUNICIPIO DE BOLIVAR EN EL MARCO DEL PROYECTO "DINAMIZADORES DE PAZ Y CONVIVENCIA CIUDADANA" </v>
      </c>
      <c r="D74" s="77" t="str">
        <f>'[1]Hoja1'!D74</f>
        <v>22 de enero de 2018</v>
      </c>
      <c r="E74" s="78" t="str">
        <f>'[1]Hoja1'!E74</f>
        <v>11 meses</v>
      </c>
      <c r="F74" s="78" t="str">
        <f>'[1]Hoja1'!F74</f>
        <v>CONTRATACIÓN DIRECTA </v>
      </c>
      <c r="G74" s="78" t="str">
        <f>'[1]Hoja1'!G74</f>
        <v>PROPIOS / FONSET</v>
      </c>
      <c r="H74" s="50">
        <f>'[1]Hoja1'!H74</f>
        <v>30855000</v>
      </c>
      <c r="I74" s="50">
        <f>'[1]Hoja1'!I74</f>
        <v>30855000</v>
      </c>
      <c r="J74" s="80" t="str">
        <f>'[1]Hoja1'!J74</f>
        <v>NO</v>
      </c>
      <c r="K74" s="78" t="str">
        <f>'[1]Hoja1'!K74</f>
        <v>N/A</v>
      </c>
      <c r="L74" s="76" t="str">
        <f>'[1]Hoja1'!L74</f>
        <v>SECRETARÍA DE GOBIERNO Y PARTICIPACIÓN 
ASESOR DE PAZ - DESPACHO DEL GOBERNADOR</v>
      </c>
    </row>
    <row r="75" spans="2:12" s="22" customFormat="1" ht="56.25" customHeight="1">
      <c r="B75" s="75">
        <f>'[1]Hoja1'!B75</f>
        <v>80111620</v>
      </c>
      <c r="C75" s="76" t="str">
        <f>'[1]Hoja1'!C75</f>
        <v>PRESTAR SERVICIOS TÉCNICOS DE APOYO A LA GESTIÓN EN LA SECRETARÍA DE GOBIERNO Y PARTICIPACIÓN COMO ENLACE TERRITORIAL Y DINAMIZADOR DE PAZ EN EL MUNICIPIO DE SUAREZ EN EL MARCO DEL PROYECTO "DINAMIZADORES DE PAZ Y CONVIVENCIA CIUDADANA" </v>
      </c>
      <c r="D75" s="77" t="str">
        <f>'[1]Hoja1'!D75</f>
        <v>22 de enero de 2018</v>
      </c>
      <c r="E75" s="78" t="str">
        <f>'[1]Hoja1'!E75</f>
        <v>11 meses</v>
      </c>
      <c r="F75" s="78" t="str">
        <f>'[1]Hoja1'!F75</f>
        <v>CONTRATACIÓN DIRECTA </v>
      </c>
      <c r="G75" s="78" t="str">
        <f>'[1]Hoja1'!G75</f>
        <v>PROPIOS / FONSET</v>
      </c>
      <c r="H75" s="50">
        <f>'[1]Hoja1'!H75</f>
        <v>30855000</v>
      </c>
      <c r="I75" s="50">
        <f>'[1]Hoja1'!I75</f>
        <v>30855000</v>
      </c>
      <c r="J75" s="80" t="str">
        <f>'[1]Hoja1'!J75</f>
        <v>NO</v>
      </c>
      <c r="K75" s="78" t="str">
        <f>'[1]Hoja1'!K75</f>
        <v>N/A</v>
      </c>
      <c r="L75" s="76" t="str">
        <f>'[1]Hoja1'!L75</f>
        <v>SECRETARÍA DE GOBIERNO Y PARTICIPACIÓN 
ASESOR DE PAZ - DESPACHO DEL GOBERNADOR</v>
      </c>
    </row>
    <row r="76" spans="2:12" s="22" customFormat="1" ht="63" customHeight="1">
      <c r="B76" s="75">
        <f>'[1]Hoja1'!B76</f>
        <v>80111620</v>
      </c>
      <c r="C76" s="76" t="str">
        <f>'[1]Hoja1'!C76</f>
        <v>PRESTAR SERVICIOS TÉCNICOS DE APOYO A LA GESTIÓN EN LA SECRETARÍA DE GOBIERNO Y PARTICIPACIÓN COMO ENLACE TERRITORIAL Y DINAMIZADOR DE PAZ EN EL MUNICIPIO DE CORINTO EN EL MARCO DEL PROYECTO "DINAMIZADORES DE PAZ Y CONVIVENCIA CIUDADANA" </v>
      </c>
      <c r="D76" s="77" t="str">
        <f>'[1]Hoja1'!D76</f>
        <v>22 de enero de 2018</v>
      </c>
      <c r="E76" s="78" t="str">
        <f>'[1]Hoja1'!E76</f>
        <v>11 meses</v>
      </c>
      <c r="F76" s="78" t="str">
        <f>'[1]Hoja1'!F76</f>
        <v>CONTRATACIÓN DIRECTA </v>
      </c>
      <c r="G76" s="78" t="str">
        <f>'[1]Hoja1'!G76</f>
        <v>PROPIOS / FONSET</v>
      </c>
      <c r="H76" s="50">
        <f>'[1]Hoja1'!H76</f>
        <v>30855000</v>
      </c>
      <c r="I76" s="50">
        <f>'[1]Hoja1'!I76</f>
        <v>30855000</v>
      </c>
      <c r="J76" s="80" t="str">
        <f>'[1]Hoja1'!J76</f>
        <v>NO</v>
      </c>
      <c r="K76" s="78" t="str">
        <f>'[1]Hoja1'!K76</f>
        <v>N/A</v>
      </c>
      <c r="L76" s="76" t="str">
        <f>'[1]Hoja1'!L76</f>
        <v>SECRETARÍA DE GOBIERNO Y PARTICIPACIÓN 
ASESOR DE PAZ - DESPACHO DEL GOBERNADOR</v>
      </c>
    </row>
    <row r="77" spans="2:12" s="22" customFormat="1" ht="64.5" customHeight="1">
      <c r="B77" s="75">
        <f>'[1]Hoja1'!B77</f>
        <v>80111620</v>
      </c>
      <c r="C77" s="76" t="str">
        <f>'[1]Hoja1'!C77</f>
        <v>PRESTAR SERVICIOS TÉCNICOS DE APOYO A LA GESTIÓN EN LA SECRETARÍA DE GOBIERNO Y PARTICIPACIÓN COMO ENLACE TERRITORIAL Y DINAMIZADOR DE PAZ EN EL MUNICIPIO DE CALDONO EN EL MARCO DEL PROYECTO "DINAMIZADORES DE PAZ Y CONVIVENCIA CIUDADANA" </v>
      </c>
      <c r="D77" s="77" t="str">
        <f>'[1]Hoja1'!D77</f>
        <v>22 de enero de 2018</v>
      </c>
      <c r="E77" s="78" t="str">
        <f>'[1]Hoja1'!E77</f>
        <v>11 meses</v>
      </c>
      <c r="F77" s="78" t="str">
        <f>'[1]Hoja1'!F77</f>
        <v>CONTRATACIÓN DIRECTA </v>
      </c>
      <c r="G77" s="78" t="str">
        <f>'[1]Hoja1'!G77</f>
        <v>PROPIOS / FONSET</v>
      </c>
      <c r="H77" s="50">
        <f>'[1]Hoja1'!H77</f>
        <v>30855000</v>
      </c>
      <c r="I77" s="50">
        <f>'[1]Hoja1'!I77</f>
        <v>30855000</v>
      </c>
      <c r="J77" s="80" t="str">
        <f>'[1]Hoja1'!J77</f>
        <v>NO</v>
      </c>
      <c r="K77" s="78" t="str">
        <f>'[1]Hoja1'!K77</f>
        <v>N/A</v>
      </c>
      <c r="L77" s="76" t="str">
        <f>'[1]Hoja1'!L77</f>
        <v>SECRETARÍA DE GOBIERNO Y PARTICIPACIÓN 
ASESOR DE PAZ - DESPACHO DEL GOBERNADOR</v>
      </c>
    </row>
    <row r="78" spans="2:12" s="22" customFormat="1" ht="52.5" customHeight="1">
      <c r="B78" s="75">
        <f>'[1]Hoja1'!B78</f>
        <v>80111620</v>
      </c>
      <c r="C78" s="76" t="str">
        <f>'[1]Hoja1'!C78</f>
        <v>PRESTAR SERVICIOS TÉCNICOS DE APOYO A LA GESTIÓN EN LA SECRETARÍA DE GOBIERNO Y PARTICIPACIÓN COMO ENLACE TERRITORIAL Y DINAMIZADOR DE PAZ EN EL MUNICIPIO DE FLORENCIA EN EL MARCO DEL PROYECTO "DINAMIZADORES DE PAZ Y CONVIVENCIA CIUDADANA" </v>
      </c>
      <c r="D78" s="77" t="str">
        <f>'[1]Hoja1'!D78</f>
        <v>22 de enero de 2018</v>
      </c>
      <c r="E78" s="78" t="str">
        <f>'[1]Hoja1'!E78</f>
        <v>11 meses</v>
      </c>
      <c r="F78" s="78" t="str">
        <f>'[1]Hoja1'!F78</f>
        <v>CONTRATACIÓN DIRECTA </v>
      </c>
      <c r="G78" s="78" t="str">
        <f>'[1]Hoja1'!G78</f>
        <v>PROPIOS / FONSET</v>
      </c>
      <c r="H78" s="50">
        <f>'[1]Hoja1'!H78</f>
        <v>30855000</v>
      </c>
      <c r="I78" s="50">
        <f>'[1]Hoja1'!I78</f>
        <v>30855000</v>
      </c>
      <c r="J78" s="80" t="str">
        <f>'[1]Hoja1'!J78</f>
        <v>NO</v>
      </c>
      <c r="K78" s="78" t="str">
        <f>'[1]Hoja1'!K78</f>
        <v>N/A</v>
      </c>
      <c r="L78" s="76" t="str">
        <f>'[1]Hoja1'!L78</f>
        <v>SECRETARÍA DE GOBIERNO Y PARTICIPACIÓN 
ASESOR DE PAZ - DESPACHO DEL GOBERNADOR</v>
      </c>
    </row>
    <row r="79" spans="2:12" s="22" customFormat="1" ht="56.25" customHeight="1">
      <c r="B79" s="75">
        <f>'[1]Hoja1'!B79</f>
        <v>80111620</v>
      </c>
      <c r="C79" s="76" t="str">
        <f>'[1]Hoja1'!C79</f>
        <v>PRESTAR SERVICIOS TÉCNICOS DE APOYO A LA GESTIÓN EN LA SECRETARÍA DE GOBIERNO Y PARTICIPACIÓN COMO ENLACE TERRITORIAL Y DINAMIZADOR DE PAZ EN EL MUNICIPIO DE MERCADERES EN EL MARCO DEL PROYECTO "DINAMIZADORES DE PAZ Y CONVIVENCIA CIUDADANA" </v>
      </c>
      <c r="D79" s="77" t="str">
        <f>'[1]Hoja1'!D79</f>
        <v>22 de enero de 2018</v>
      </c>
      <c r="E79" s="78" t="str">
        <f>'[1]Hoja1'!E79</f>
        <v>11 meses</v>
      </c>
      <c r="F79" s="78" t="str">
        <f>'[1]Hoja1'!F79</f>
        <v>CONTRATACIÓN DIRECTA </v>
      </c>
      <c r="G79" s="78" t="str">
        <f>'[1]Hoja1'!G79</f>
        <v>PROPIOS / FONSET</v>
      </c>
      <c r="H79" s="50">
        <f>'[1]Hoja1'!H79</f>
        <v>30855000</v>
      </c>
      <c r="I79" s="50">
        <f>'[1]Hoja1'!I79</f>
        <v>30855000</v>
      </c>
      <c r="J79" s="80" t="str">
        <f>'[1]Hoja1'!J79</f>
        <v>NO</v>
      </c>
      <c r="K79" s="78" t="str">
        <f>'[1]Hoja1'!K79</f>
        <v>N/A</v>
      </c>
      <c r="L79" s="76" t="str">
        <f>'[1]Hoja1'!L79</f>
        <v>SECRETARÍA DE GOBIERNO Y PARTICIPACIÓN 
ASESOR DE PAZ - DESPACHO DEL GOBERNADOR</v>
      </c>
    </row>
    <row r="80" spans="2:12" s="22" customFormat="1" ht="60.75" customHeight="1">
      <c r="B80" s="75">
        <f>'[1]Hoja1'!B80</f>
        <v>80111620</v>
      </c>
      <c r="C80" s="76" t="str">
        <f>'[1]Hoja1'!C80</f>
        <v>PRESTAR SERVICIOS TÉCNICOS DE APOYO A LA GESTIÓN EN LA SECRETARÍA DE GOBIERNO Y PARTICIPACIÓN COMO ENLACE TERRITORIAL Y DINAMIZADOR DE PAZ EN EL MUNICIPIO DE TIMBIQUI EN EL MARCO DEL PROYECTO "DINAMIZADORES DE PAZ Y CONVIVENCIA CIUDADANA" </v>
      </c>
      <c r="D80" s="77" t="str">
        <f>'[1]Hoja1'!D80</f>
        <v>22 de enero de 2018</v>
      </c>
      <c r="E80" s="78" t="str">
        <f>'[1]Hoja1'!E80</f>
        <v>11 meses</v>
      </c>
      <c r="F80" s="78" t="str">
        <f>'[1]Hoja1'!F80</f>
        <v>CONTRATACIÓN DIRECTA </v>
      </c>
      <c r="G80" s="78" t="str">
        <f>'[1]Hoja1'!G80</f>
        <v>PROPIOS / FONSET</v>
      </c>
      <c r="H80" s="50">
        <f>'[1]Hoja1'!H80</f>
        <v>33055000</v>
      </c>
      <c r="I80" s="50">
        <f>'[1]Hoja1'!I80</f>
        <v>33055000</v>
      </c>
      <c r="J80" s="80" t="str">
        <f>'[1]Hoja1'!J80</f>
        <v>NO</v>
      </c>
      <c r="K80" s="78" t="str">
        <f>'[1]Hoja1'!K80</f>
        <v>N/A</v>
      </c>
      <c r="L80" s="76" t="str">
        <f>'[1]Hoja1'!L80</f>
        <v>SECRETARÍA DE GOBIERNO Y PARTICIPACIÓN 
ASESOR DE PAZ - DESPACHO DEL GOBERNADOR</v>
      </c>
    </row>
    <row r="81" spans="2:12" s="22" customFormat="1" ht="64.5" customHeight="1">
      <c r="B81" s="84">
        <f>'[1]Hoja1'!B81</f>
        <v>80111620</v>
      </c>
      <c r="C81" s="76" t="str">
        <f>'[1]Hoja1'!C81</f>
        <v>PRESTAR SERVICIOS TÉCNICOS DE APOYO A LA GESTIÓN EN LA SECRETARÍA DE GOBIERNO Y PARTICIPACIÓN COMO ENLACE TERRITORIAL Y DINAMIZADOR DE PAZ EN EL MUNICIPIO DE GUAPI EN EL MARCO DEL PROYECTO "DINAMIZADORES DE PAZ Y CONVIVENCIA CIUDADANA" </v>
      </c>
      <c r="D81" s="77" t="str">
        <f>'[1]Hoja1'!D81</f>
        <v>22 de enero de 2018</v>
      </c>
      <c r="E81" s="78" t="str">
        <f>'[1]Hoja1'!E81</f>
        <v>11 meses</v>
      </c>
      <c r="F81" s="78" t="str">
        <f>'[1]Hoja1'!F81</f>
        <v>CONTRATACIÓN DIRECTA </v>
      </c>
      <c r="G81" s="78" t="str">
        <f>'[1]Hoja1'!G81</f>
        <v>PROPIOS / FONSET</v>
      </c>
      <c r="H81" s="50">
        <f>'[1]Hoja1'!H81</f>
        <v>33055000</v>
      </c>
      <c r="I81" s="50">
        <f>'[1]Hoja1'!I81</f>
        <v>33055000</v>
      </c>
      <c r="J81" s="80" t="str">
        <f>'[1]Hoja1'!J81</f>
        <v>NO</v>
      </c>
      <c r="K81" s="78" t="str">
        <f>'[1]Hoja1'!K81</f>
        <v>N/A</v>
      </c>
      <c r="L81" s="76" t="str">
        <f>'[1]Hoja1'!L81</f>
        <v>SECRETARÍA DE GOBIERNO Y PARTICIPACIÓN 
ASESOR DE PAZ - DESPACHO DEL GOBERNADOR</v>
      </c>
    </row>
    <row r="82" spans="2:12" s="22" customFormat="1" ht="57.75" customHeight="1">
      <c r="B82" s="75">
        <f>'[1]Hoja1'!B82</f>
        <v>80111620</v>
      </c>
      <c r="C82" s="76" t="str">
        <f>'[1]Hoja1'!C82</f>
        <v>PRESTAR SERVICIOS TÉCNICOS DE APOYO A LA GESTIÓN EN LA SECRETARÍA DE GOBIERNO Y PARTICIPACIÓN COMO ENLACE TERRITORIAL Y DINAMIZADOR DE PAZ EN EL MUNICIPIO DE LÓPEZ DE MICAY EN EL MARCO DEL PROYECTO "DINAMIZADORES DE PAZ Y CONVIVENCIA CIUDADANA" </v>
      </c>
      <c r="D82" s="77" t="str">
        <f>'[1]Hoja1'!D82</f>
        <v>22 de enero de 2018</v>
      </c>
      <c r="E82" s="78" t="str">
        <f>'[1]Hoja1'!E82</f>
        <v>11 meses</v>
      </c>
      <c r="F82" s="78" t="str">
        <f>'[1]Hoja1'!F82</f>
        <v>CONTRATACIÓN DIRECTA </v>
      </c>
      <c r="G82" s="78" t="str">
        <f>'[1]Hoja1'!G82</f>
        <v>PROPIOS / FONSET</v>
      </c>
      <c r="H82" s="50">
        <f>'[1]Hoja1'!H82</f>
        <v>33055000</v>
      </c>
      <c r="I82" s="50">
        <f>'[1]Hoja1'!I82</f>
        <v>33055000</v>
      </c>
      <c r="J82" s="80" t="str">
        <f>'[1]Hoja1'!J82</f>
        <v>NO</v>
      </c>
      <c r="K82" s="78" t="str">
        <f>'[1]Hoja1'!K82</f>
        <v>N/A</v>
      </c>
      <c r="L82" s="76" t="str">
        <f>'[1]Hoja1'!L82</f>
        <v>SECRETARÍA DE GOBIERNO Y PARTICIPACIÓN 
ASESOR DE PAZ - DESPACHO DEL GOBERNADOR</v>
      </c>
    </row>
    <row r="83" spans="2:12" s="22" customFormat="1" ht="54.75" customHeight="1">
      <c r="B83" s="75">
        <f>'[1]Hoja1'!B83</f>
        <v>80111620</v>
      </c>
      <c r="C83" s="76" t="str">
        <f>'[1]Hoja1'!C83</f>
        <v>PRESTAR SERVICIOS TÉCNICOS DE APOYO A LA GESTIÓN EN LA SECRETARÍA DE GOBIERNO Y PARTICIPACIÓN COMO ENLACE TERRITORIAL Y DINAMIZADOR DE PAZ EN EL MUNICIPIO DE SANTA ROSA EN EL MARCO DEL PROYECTO "DINAMIZADORES DE PAZ Y CONVIVENCIA CIUDADANA" </v>
      </c>
      <c r="D83" s="77" t="str">
        <f>'[1]Hoja1'!D83</f>
        <v>22 de enero de 2018</v>
      </c>
      <c r="E83" s="78" t="str">
        <f>'[1]Hoja1'!E83</f>
        <v>11 meses</v>
      </c>
      <c r="F83" s="78" t="str">
        <f>'[1]Hoja1'!F83</f>
        <v>CONTRATACIÓN DIRECTA </v>
      </c>
      <c r="G83" s="78" t="str">
        <f>'[1]Hoja1'!G83</f>
        <v>PROPIOS / FONSET</v>
      </c>
      <c r="H83" s="50">
        <f>'[1]Hoja1'!H83</f>
        <v>33055000</v>
      </c>
      <c r="I83" s="50">
        <f>'[1]Hoja1'!I83</f>
        <v>33055000</v>
      </c>
      <c r="J83" s="80" t="str">
        <f>'[1]Hoja1'!J83</f>
        <v>NO</v>
      </c>
      <c r="K83" s="78" t="str">
        <f>'[1]Hoja1'!K83</f>
        <v>N/A</v>
      </c>
      <c r="L83" s="76" t="str">
        <f>'[1]Hoja1'!L83</f>
        <v>SECRETARÍA DE GOBIERNO Y PARTICIPACIÓN 
ASESOR DE PAZ - DESPACHO DEL GOBERNADOR</v>
      </c>
    </row>
    <row r="84" spans="2:12" s="22" customFormat="1" ht="57" customHeight="1">
      <c r="B84" s="84">
        <f>'[1]Hoja1'!B84</f>
        <v>80111620</v>
      </c>
      <c r="C84" s="76" t="str">
        <f>'[1]Hoja1'!C84</f>
        <v>PRESTAR SERVICIOS TÉCNICOS DE APOYO A LA GESTIÓN EN LA SECRETARÍA DE GOBIERNO Y PARTICIPACIÓN COMO ENLACE TERRITORIAL Y DINAMIZADOR DE PAZ EN EL MUNICIPIO DE ARGELIA EN EL MARCO DEL PROYECTO "DINAMIZADORES DE PAZ Y CONVIVENCIA CIUDADANA" </v>
      </c>
      <c r="D84" s="77" t="str">
        <f>'[1]Hoja1'!D84</f>
        <v>22 de enero de 2018</v>
      </c>
      <c r="E84" s="78" t="str">
        <f>'[1]Hoja1'!E84</f>
        <v>11 meses</v>
      </c>
      <c r="F84" s="78" t="str">
        <f>'[1]Hoja1'!F84</f>
        <v>CONTRATACIÓN DIRECTA </v>
      </c>
      <c r="G84" s="78" t="str">
        <f>'[1]Hoja1'!G84</f>
        <v>PROPIOS / FONSET</v>
      </c>
      <c r="H84" s="50">
        <f>'[1]Hoja1'!H84</f>
        <v>30855000</v>
      </c>
      <c r="I84" s="50">
        <f>'[1]Hoja1'!I84</f>
        <v>30855000</v>
      </c>
      <c r="J84" s="80" t="str">
        <f>'[1]Hoja1'!J84</f>
        <v>NO</v>
      </c>
      <c r="K84" s="78" t="str">
        <f>'[1]Hoja1'!K84</f>
        <v>N/A</v>
      </c>
      <c r="L84" s="76" t="str">
        <f>'[1]Hoja1'!L84</f>
        <v>SECRETARÍA DE GOBIERNO Y PARTICIPACIÓN 
ASESOR DE PAZ - DESPACHO DEL GOBERNADOR</v>
      </c>
    </row>
    <row r="85" spans="2:12" s="22" customFormat="1" ht="57" customHeight="1">
      <c r="B85" s="75">
        <f>'[1]Hoja1'!B85</f>
        <v>80111620</v>
      </c>
      <c r="C85" s="76" t="str">
        <f>'[1]Hoja1'!C85</f>
        <v>PRESTAR SERVICIOS TÉCNICOS DE APOYO A LA GESTIÓN EN LA SECRETARÍA DE GOBIERNO Y PARTICIPACIÓN COMO ENLACE TERRITORIAL Y DINAMIZADOR DE PAZ EN EL MUNICIPIO DE PUERTO TEJADA EN EL MARCO DEL PROYECTO "DINAMIZADORES DE PAZ Y CONVIVENCIA CIUDADANA" </v>
      </c>
      <c r="D85" s="77" t="str">
        <f>'[1]Hoja1'!D85</f>
        <v>22 de enero de 2018</v>
      </c>
      <c r="E85" s="78" t="str">
        <f>'[1]Hoja1'!E85</f>
        <v>11 meses</v>
      </c>
      <c r="F85" s="78" t="str">
        <f>'[1]Hoja1'!F85</f>
        <v>CONTRATACIÓN DIRECTA </v>
      </c>
      <c r="G85" s="78" t="str">
        <f>'[1]Hoja1'!G85</f>
        <v>PROPIOS / FONSET</v>
      </c>
      <c r="H85" s="50">
        <f>'[1]Hoja1'!H85</f>
        <v>30855000</v>
      </c>
      <c r="I85" s="50">
        <f>'[1]Hoja1'!I85</f>
        <v>30855000</v>
      </c>
      <c r="J85" s="80" t="str">
        <f>'[1]Hoja1'!J85</f>
        <v>NO</v>
      </c>
      <c r="K85" s="78" t="str">
        <f>'[1]Hoja1'!K85</f>
        <v>N/A</v>
      </c>
      <c r="L85" s="76" t="str">
        <f>'[1]Hoja1'!L85</f>
        <v>SECRETARÍA DE GOBIERNO Y PARTICIPACIÓN 
ASESOR DE PAZ - DESPACHO DEL GOBERNADOR</v>
      </c>
    </row>
    <row r="86" spans="2:12" s="22" customFormat="1" ht="60.75" customHeight="1">
      <c r="B86" s="75">
        <f>'[1]Hoja1'!B86</f>
        <v>80111620</v>
      </c>
      <c r="C86" s="76" t="str">
        <f>'[1]Hoja1'!C86</f>
        <v>PRESTAR SERVICIOS TÉCNICOS DE APOYO A LA GESTIÓN EN LA SECRETARÍA DE GOBIERNO Y PARTICIPACIÓN COMO ENLACE TERRITORIAL Y DINAMIZADOR DE PAZ EN EL MUNICIPIO DE BALBOA EN EL MARCO DEL PROYECTO "DINAMIZADORES DE PAZ Y CONVIVENCIA CIUDADANA" </v>
      </c>
      <c r="D86" s="77" t="str">
        <f>'[1]Hoja1'!D86</f>
        <v>22 de enero de 2018</v>
      </c>
      <c r="E86" s="78" t="str">
        <f>'[1]Hoja1'!E86</f>
        <v>11 meses</v>
      </c>
      <c r="F86" s="78" t="str">
        <f>'[1]Hoja1'!F86</f>
        <v>CONTRATACIÓN DIRECTA </v>
      </c>
      <c r="G86" s="78" t="str">
        <f>'[1]Hoja1'!G86</f>
        <v>PROPIOS / FONSET</v>
      </c>
      <c r="H86" s="50">
        <f>'[1]Hoja1'!H86</f>
        <v>30855000</v>
      </c>
      <c r="I86" s="50">
        <f>'[1]Hoja1'!I86</f>
        <v>30855000</v>
      </c>
      <c r="J86" s="80" t="str">
        <f>'[1]Hoja1'!J86</f>
        <v>NO</v>
      </c>
      <c r="K86" s="78" t="str">
        <f>'[1]Hoja1'!K86</f>
        <v>N/A</v>
      </c>
      <c r="L86" s="76" t="str">
        <f>'[1]Hoja1'!L86</f>
        <v>SECRETARÍA DE GOBIERNO Y PARTICIPACIÓN 
ASESOR DE PAZ - DESPACHO DEL GOBERNADOR</v>
      </c>
    </row>
    <row r="87" spans="2:12" s="22" customFormat="1" ht="54.75" customHeight="1">
      <c r="B87" s="75">
        <f>'[1]Hoja1'!B87</f>
        <v>80111620</v>
      </c>
      <c r="C87" s="76" t="str">
        <f>'[1]Hoja1'!C87</f>
        <v>PRESTAR SERVICIOS TÉCNICOS DE APOYO A LA GESTIÓN EN LA SECRETARÍA DE GOBIERNO Y PARTICIPACIÓN COMO ENLACE TERRITORIAL Y DINAMIZADOR DE PAZ EN EL MUNICIPIO DE TORIBÍO EN EL MARCO DEL PROYECTO "DINAMIZADORES DE PAZ Y CONVIVENCIA CIUDADANA" </v>
      </c>
      <c r="D87" s="77" t="str">
        <f>'[1]Hoja1'!D87</f>
        <v>22 de enero de 2018</v>
      </c>
      <c r="E87" s="78" t="str">
        <f>'[1]Hoja1'!E87</f>
        <v>11 meses</v>
      </c>
      <c r="F87" s="78" t="str">
        <f>'[1]Hoja1'!F87</f>
        <v>CONTRATACIÓN DIRECTA </v>
      </c>
      <c r="G87" s="78" t="str">
        <f>'[1]Hoja1'!G87</f>
        <v>PROPIOS / FONSET</v>
      </c>
      <c r="H87" s="50">
        <f>'[1]Hoja1'!H87</f>
        <v>30855000</v>
      </c>
      <c r="I87" s="50">
        <f>'[1]Hoja1'!I87</f>
        <v>30855000</v>
      </c>
      <c r="J87" s="80" t="str">
        <f>'[1]Hoja1'!J87</f>
        <v>NO</v>
      </c>
      <c r="K87" s="78" t="str">
        <f>'[1]Hoja1'!K87</f>
        <v>N/A</v>
      </c>
      <c r="L87" s="76" t="str">
        <f>'[1]Hoja1'!L87</f>
        <v>SECRETARÍA DE GOBIERNO Y PARTICIPACIÓN 
ASESOR DE PAZ - DESPACHO DEL GOBERNADOR</v>
      </c>
    </row>
    <row r="88" spans="2:12" s="22" customFormat="1" ht="60.75" customHeight="1">
      <c r="B88" s="84">
        <f>'[1]Hoja1'!B88</f>
        <v>80111620</v>
      </c>
      <c r="C88" s="76" t="str">
        <f>'[1]Hoja1'!C88</f>
        <v>PRESTAR SERVICIOS TÉCNICOS DE APOYO A LA GESTIÓN EN LA SECRETARÍA DE GOBIERNO Y PARTICIPACIÓN COMO ENLACE TERRITORIAL Y DINAMIZADOR DE PAZ EN EL MUNICIPIO DE MORALES EN EL MARCO DEL PROYECTO "DINAMIZADORES DE PAZ Y CONVIVENCIA CIUDADANA" </v>
      </c>
      <c r="D88" s="77" t="str">
        <f>'[1]Hoja1'!D88</f>
        <v>22 de enero de 2018</v>
      </c>
      <c r="E88" s="78" t="str">
        <f>'[1]Hoja1'!E88</f>
        <v>11 meses</v>
      </c>
      <c r="F88" s="78" t="str">
        <f>'[1]Hoja1'!F88</f>
        <v>CONTRATACIÓN DIRECTA </v>
      </c>
      <c r="G88" s="78" t="str">
        <f>'[1]Hoja1'!G88</f>
        <v>PROPIOS / FONSET</v>
      </c>
      <c r="H88" s="50">
        <f>'[1]Hoja1'!H88</f>
        <v>30855000</v>
      </c>
      <c r="I88" s="50">
        <f>'[1]Hoja1'!I88</f>
        <v>30855000</v>
      </c>
      <c r="J88" s="80" t="str">
        <f>'[1]Hoja1'!J88</f>
        <v>NO</v>
      </c>
      <c r="K88" s="78" t="str">
        <f>'[1]Hoja1'!K88</f>
        <v>N/A</v>
      </c>
      <c r="L88" s="76" t="str">
        <f>'[1]Hoja1'!L88</f>
        <v>SECRETARÍA DE GOBIERNO Y PARTICIPACIÓN 
ASESOR DE PAZ - DESPACHO DEL GOBERNADOR</v>
      </c>
    </row>
    <row r="89" spans="2:12" s="22" customFormat="1" ht="54.75" customHeight="1">
      <c r="B89" s="75">
        <f>'[1]Hoja1'!B89</f>
        <v>80111620</v>
      </c>
      <c r="C89" s="76" t="str">
        <f>'[1]Hoja1'!C89</f>
        <v>PRESTAR SERVICIOS TÉCNICOS DE APOYO A LA GESTIÓN EN LA SECRETARÍA DE GOBIERNO Y PARTICIPACIÓN COMO ENLACE TERRITORIAL Y DINAMIZADOR DE PAZ EN EL MUNICIPIO DE PIENDAMÓ EN EL MARCO DEL PROYECTO "DINAMIZADORES DE PAZ Y CONVIVENCIA CIUDADANA" </v>
      </c>
      <c r="D89" s="77" t="str">
        <f>'[1]Hoja1'!D89</f>
        <v>22 de enero de 2018</v>
      </c>
      <c r="E89" s="78" t="str">
        <f>'[1]Hoja1'!E89</f>
        <v>11 meses</v>
      </c>
      <c r="F89" s="78" t="str">
        <f>'[1]Hoja1'!F89</f>
        <v>CONTRATACIÓN DIRECTA </v>
      </c>
      <c r="G89" s="78" t="str">
        <f>'[1]Hoja1'!G89</f>
        <v>PROPIOS / FONSET</v>
      </c>
      <c r="H89" s="50">
        <f>'[1]Hoja1'!H89</f>
        <v>30855000</v>
      </c>
      <c r="I89" s="50">
        <f>'[1]Hoja1'!I89</f>
        <v>30855000</v>
      </c>
      <c r="J89" s="80" t="str">
        <f>'[1]Hoja1'!J89</f>
        <v>NO</v>
      </c>
      <c r="K89" s="78" t="str">
        <f>'[1]Hoja1'!K89</f>
        <v>N/A</v>
      </c>
      <c r="L89" s="76" t="str">
        <f>'[1]Hoja1'!L89</f>
        <v>SECRETARÍA DE GOBIERNO Y PARTICIPACIÓN 
ASESOR DE PAZ - DESPACHO DEL GOBERNADOR</v>
      </c>
    </row>
    <row r="90" spans="2:12" s="22" customFormat="1" ht="60.75" customHeight="1">
      <c r="B90" s="75">
        <f>'[1]Hoja1'!B90</f>
        <v>80111620</v>
      </c>
      <c r="C90" s="76" t="str">
        <f>'[1]Hoja1'!C90</f>
        <v>PRESTAR SERVICIOS TÉCNICOS DE APOYO A LA GESTIÓN EN LA SECRETARÍA DE GOBIERNO Y PARTICIPACIÓN COMO ENLACE TERRITORIAL Y DINAMIZADOR DE PAZ EN EL MUNICIPIO DE SANTANDER DE QUILICHAO  EN EL MARCO DEL PROYECTO "DINAMIZADORES DE PAZ Y CONVIVENCIA CIUDADANA" </v>
      </c>
      <c r="D90" s="77" t="str">
        <f>'[1]Hoja1'!D90</f>
        <v>22 de enero de 2018</v>
      </c>
      <c r="E90" s="78" t="str">
        <f>'[1]Hoja1'!E90</f>
        <v>11 meses</v>
      </c>
      <c r="F90" s="78" t="str">
        <f>'[1]Hoja1'!F90</f>
        <v>CONTRATACIÓN DIRECTA </v>
      </c>
      <c r="G90" s="78" t="str">
        <f>'[1]Hoja1'!G90</f>
        <v>PROPIOS / FONSET</v>
      </c>
      <c r="H90" s="50">
        <f>'[1]Hoja1'!H90</f>
        <v>30855000</v>
      </c>
      <c r="I90" s="50">
        <f>'[1]Hoja1'!I90</f>
        <v>30855000</v>
      </c>
      <c r="J90" s="80" t="str">
        <f>'[1]Hoja1'!J90</f>
        <v>NO</v>
      </c>
      <c r="K90" s="78" t="str">
        <f>'[1]Hoja1'!K90</f>
        <v>N/A</v>
      </c>
      <c r="L90" s="76" t="str">
        <f>'[1]Hoja1'!L90</f>
        <v>SECRETARÍA DE GOBIERNO Y PARTICIPACIÓN 
ASESOR DE PAZ - DESPACHO DEL GOBERNADOR</v>
      </c>
    </row>
    <row r="91" spans="2:12" s="22" customFormat="1" ht="57" customHeight="1">
      <c r="B91" s="84">
        <f>'[1]Hoja1'!B91</f>
        <v>80111620</v>
      </c>
      <c r="C91" s="76" t="str">
        <f>'[1]Hoja1'!C91</f>
        <v>PRESTAR SERVICIOS TÉCNICOS DE APOYO A LA GESTIÓN EN LA SECRETARÍA DE GOBIERNO Y PARTICIPACIÓN COMO ENLACE TERRITORIAL Y DINAMIZADOR DE PAZ EN EL MUNICIPIO DE PAÉZ EN EL MARCO DEL PROYECTO "DINAMIZADORES DE PAZ Y CONVIVENCIA CIUDADANA" </v>
      </c>
      <c r="D91" s="77" t="str">
        <f>'[1]Hoja1'!D91</f>
        <v>22 de enero de 2018</v>
      </c>
      <c r="E91" s="78" t="str">
        <f>'[1]Hoja1'!E91</f>
        <v>11 meses</v>
      </c>
      <c r="F91" s="78" t="str">
        <f>'[1]Hoja1'!F91</f>
        <v>CONTRATACIÓN DIRECTA </v>
      </c>
      <c r="G91" s="78" t="str">
        <f>'[1]Hoja1'!G91</f>
        <v>PROPIOS / FONSET</v>
      </c>
      <c r="H91" s="50">
        <f>'[1]Hoja1'!H91</f>
        <v>30855000</v>
      </c>
      <c r="I91" s="50">
        <f>'[1]Hoja1'!I91</f>
        <v>30855000</v>
      </c>
      <c r="J91" s="80" t="str">
        <f>'[1]Hoja1'!J91</f>
        <v>NO</v>
      </c>
      <c r="K91" s="78" t="str">
        <f>'[1]Hoja1'!K91</f>
        <v>N/A</v>
      </c>
      <c r="L91" s="76" t="str">
        <f>'[1]Hoja1'!L91</f>
        <v>SECRETARÍA DE GOBIERNO Y PARTICIPACIÓN 
ASESOR DE PAZ - DESPACHO DEL GOBERNADOR</v>
      </c>
    </row>
    <row r="92" spans="2:12" s="22" customFormat="1" ht="62.25" customHeight="1">
      <c r="B92" s="75">
        <f>'[1]Hoja1'!B92</f>
        <v>80111620</v>
      </c>
      <c r="C92" s="76" t="str">
        <f>'[1]Hoja1'!C92</f>
        <v>PRESTAR SERVICIOS TÉCNICOS DE APOYO A LA GESTIÓN EN LA SECRETARÍA DE GOBIERNO Y PARTICIPACIÓN COMO ENLACE TERRITORIAL Y DINAMIZADOR DE PAZ EN EL MUNICIPIO DE INZA EN EL MARCO DEL PROYECTO "DINAMIZADORES DE PAZ Y CONVIVENCIA CIUDADANA" </v>
      </c>
      <c r="D92" s="77" t="str">
        <f>'[1]Hoja1'!D92</f>
        <v>22 de enero de 2018</v>
      </c>
      <c r="E92" s="78" t="str">
        <f>'[1]Hoja1'!E92</f>
        <v>11 meses</v>
      </c>
      <c r="F92" s="78" t="str">
        <f>'[1]Hoja1'!F92</f>
        <v>CONTRATACIÓN DIRECTA </v>
      </c>
      <c r="G92" s="78" t="str">
        <f>'[1]Hoja1'!G92</f>
        <v>PROPIOS / FONSET</v>
      </c>
      <c r="H92" s="50">
        <f>'[1]Hoja1'!H92</f>
        <v>30855000</v>
      </c>
      <c r="I92" s="50">
        <f>'[1]Hoja1'!I92</f>
        <v>30855000</v>
      </c>
      <c r="J92" s="80" t="str">
        <f>'[1]Hoja1'!J92</f>
        <v>NO</v>
      </c>
      <c r="K92" s="78" t="str">
        <f>'[1]Hoja1'!K92</f>
        <v>N/A</v>
      </c>
      <c r="L92" s="76" t="str">
        <f>'[1]Hoja1'!L92</f>
        <v>SECRETARÍA DE GOBIERNO Y PARTICIPACIÓN 
ASESOR DE PAZ - DESPACHO DEL GOBERNADOR</v>
      </c>
    </row>
    <row r="93" spans="2:12" s="22" customFormat="1" ht="57.75" customHeight="1">
      <c r="B93" s="75">
        <f>'[1]Hoja1'!B93</f>
        <v>80111620</v>
      </c>
      <c r="C93" s="76" t="str">
        <f>'[1]Hoja1'!C93</f>
        <v>PRESTAR SERVICIOS TÉCNICOS DE APOYO A LA GESTIÓN EN LA SECRETARÍA DE GOBIERNO Y PARTICIPACIÓN COMO ENLACE TERRITORIAL Y DINAMIZADOR DE PAZ EN EL MUNICIPIO DE SUCRE  EN EL MARCO DEL PROYECTO "DINAMIZADORES DE PAZ Y CONVIVENCIA CIUDADANA" </v>
      </c>
      <c r="D93" s="77" t="str">
        <f>'[1]Hoja1'!D93</f>
        <v>22 de enero de 2018</v>
      </c>
      <c r="E93" s="78" t="str">
        <f>'[1]Hoja1'!E93</f>
        <v>11 meses</v>
      </c>
      <c r="F93" s="78" t="str">
        <f>'[1]Hoja1'!F93</f>
        <v>CONTRATACIÓN DIRECTA </v>
      </c>
      <c r="G93" s="78" t="str">
        <f>'[1]Hoja1'!G93</f>
        <v>PROPIOS / FONSET</v>
      </c>
      <c r="H93" s="50">
        <f>'[1]Hoja1'!H93</f>
        <v>30855000</v>
      </c>
      <c r="I93" s="50">
        <f>'[1]Hoja1'!I93</f>
        <v>30855000</v>
      </c>
      <c r="J93" s="80" t="str">
        <f>'[1]Hoja1'!J93</f>
        <v>NO</v>
      </c>
      <c r="K93" s="78" t="str">
        <f>'[1]Hoja1'!K93</f>
        <v>N/A</v>
      </c>
      <c r="L93" s="76" t="str">
        <f>'[1]Hoja1'!L93</f>
        <v>SECRETARÍA DE GOBIERNO Y PARTICIPACIÓN 
ASESOR DE PAZ - DESPACHO DEL GOBERNADOR</v>
      </c>
    </row>
    <row r="94" spans="2:12" s="22" customFormat="1" ht="53.25" customHeight="1">
      <c r="B94" s="75">
        <f>'[1]Hoja1'!B94</f>
        <v>80111620</v>
      </c>
      <c r="C94" s="76" t="str">
        <f>'[1]Hoja1'!C94</f>
        <v>PRESTAR SERVICIOS TÉCNICOS DE APOYO A LA GESTIÓN EN LA SECRETARÍA DE GOBIERNO Y PARTICIPACIÓN COMO ENLACE TERRITORIAL Y DINAMIZADOR DE PAZ EN EL MUNICIPIO DE PURACE  EN EL MARCO DEL PROYECTO "DINAMIZADORES DE PAZ Y CONVIVENCIA CIUDADANA" </v>
      </c>
      <c r="D94" s="77" t="str">
        <f>'[1]Hoja1'!D94</f>
        <v>22 de enero de 2018</v>
      </c>
      <c r="E94" s="78" t="str">
        <f>'[1]Hoja1'!E94</f>
        <v>11 meses</v>
      </c>
      <c r="F94" s="78" t="str">
        <f>'[1]Hoja1'!F94</f>
        <v>CONTRATACIÓN DIRECTA </v>
      </c>
      <c r="G94" s="78" t="str">
        <f>'[1]Hoja1'!G94</f>
        <v>PROPIOS / FONSET</v>
      </c>
      <c r="H94" s="50">
        <f>'[1]Hoja1'!H94</f>
        <v>30855000</v>
      </c>
      <c r="I94" s="50">
        <f>'[1]Hoja1'!I94</f>
        <v>30855000</v>
      </c>
      <c r="J94" s="80" t="str">
        <f>'[1]Hoja1'!J94</f>
        <v>NO</v>
      </c>
      <c r="K94" s="78" t="str">
        <f>'[1]Hoja1'!K94</f>
        <v>N/A</v>
      </c>
      <c r="L94" s="76" t="str">
        <f>'[1]Hoja1'!L94</f>
        <v>SECRETARÍA DE GOBIERNO Y PARTICIPACIÓN 
ASESOR DE PAZ - DESPACHO DEL GOBERNADOR</v>
      </c>
    </row>
    <row r="95" spans="2:12" s="22" customFormat="1" ht="54.75" customHeight="1">
      <c r="B95" s="30">
        <f>'[1]Hoja1'!B95</f>
        <v>80111620</v>
      </c>
      <c r="C95" s="76" t="str">
        <f>'[1]Hoja1'!C95</f>
        <v>PRESTAR SERVICIOS TÉCNICOS DE APOYO A LA GESTIÓN EN LA SECRETARÍA DE GOBIERNO Y PARTICIPACIÓN COMO ENLACE TERRITORIAL Y DINAMIZADOR DE PAZ EN EL MUNICIPIO DE LA VEGA  EN EL MARCO DEL PROYECTO "DINAMIZADORES DE PAZ Y CONVIVENCIA CIUDADANA" </v>
      </c>
      <c r="D95" s="77" t="str">
        <f>'[1]Hoja1'!D95</f>
        <v>22 de enero de 2018</v>
      </c>
      <c r="E95" s="78" t="str">
        <f>'[1]Hoja1'!E95</f>
        <v>11 meses</v>
      </c>
      <c r="F95" s="78" t="str">
        <f>'[1]Hoja1'!F95</f>
        <v>CONTRATACIÓN DIRECTA </v>
      </c>
      <c r="G95" s="78" t="str">
        <f>'[1]Hoja1'!G95</f>
        <v>PROPIOS / FONSET</v>
      </c>
      <c r="H95" s="50">
        <f>'[1]Hoja1'!H95</f>
        <v>30855000</v>
      </c>
      <c r="I95" s="50">
        <f>'[1]Hoja1'!I95</f>
        <v>30855000</v>
      </c>
      <c r="J95" s="80" t="str">
        <f>'[1]Hoja1'!J95</f>
        <v>NO</v>
      </c>
      <c r="K95" s="78" t="str">
        <f>'[1]Hoja1'!K95</f>
        <v>N/A</v>
      </c>
      <c r="L95" s="76" t="str">
        <f>'[1]Hoja1'!L95</f>
        <v>SECRETARÍA DE GOBIERNO Y PARTICIPACIÓN 
ASESOR DE PAZ - DESPACHO DEL GOBERNADOR</v>
      </c>
    </row>
    <row r="96" spans="2:12" s="22" customFormat="1" ht="58.5" customHeight="1">
      <c r="B96" s="84">
        <f>'[1]Hoja1'!B96</f>
        <v>80111620</v>
      </c>
      <c r="C96" s="76" t="str">
        <f>'[1]Hoja1'!C96</f>
        <v>PRESTAR SERVICIOS TÉCNICOS DE APOYO A LA GESTIÓN EN LA SECRETARÍA DE GOBIERNO Y PARTICIPACIÓN COMO ENLACE TERRITORIAL Y DINAMIZADOR DE PAZ EN EL MUNICIPIO DE POPAYÁN  EN EL MARCO DEL PROYECTO "DINAMIZADORES DE PAZ Y CONVIVENCIA CIUDADANA" </v>
      </c>
      <c r="D96" s="77" t="str">
        <f>'[1]Hoja1'!D96</f>
        <v>22 de enero de 2018</v>
      </c>
      <c r="E96" s="78" t="str">
        <f>'[1]Hoja1'!E96</f>
        <v>11 meses</v>
      </c>
      <c r="F96" s="78" t="str">
        <f>'[1]Hoja1'!F96</f>
        <v>CONTRATACIÓN DIRECTA </v>
      </c>
      <c r="G96" s="78" t="str">
        <f>'[1]Hoja1'!G96</f>
        <v>PROPIOS / FONSET</v>
      </c>
      <c r="H96" s="50">
        <f>'[1]Hoja1'!H96</f>
        <v>30855000</v>
      </c>
      <c r="I96" s="50">
        <f>'[1]Hoja1'!I96</f>
        <v>30855000</v>
      </c>
      <c r="J96" s="80" t="str">
        <f>'[1]Hoja1'!J96</f>
        <v>NO</v>
      </c>
      <c r="K96" s="78" t="str">
        <f>'[1]Hoja1'!K96</f>
        <v>N/A</v>
      </c>
      <c r="L96" s="76" t="str">
        <f>'[1]Hoja1'!L96</f>
        <v>SECRETARÍA DE GOBIERNO Y PARTICIPACIÓN 
ASESOR DE PAZ - DESPACHO DEL GOBERNADOR</v>
      </c>
    </row>
    <row r="97" spans="2:12" s="22" customFormat="1" ht="60.75" customHeight="1">
      <c r="B97" s="75">
        <f>'[1]Hoja1'!B97</f>
        <v>80141607</v>
      </c>
      <c r="C97" s="76" t="str">
        <f>'[1]Hoja1'!C97</f>
        <v>CONTRATAR EL SERVICIO DE ALIMENTACIÓN PARA EL DESARROLLO DE TALLERES Y/O ENCUENTROS MUNICIPALES, REGIONALES Y DEPARTAMENTALES DE FORMACIÓN  SENSIBILIZACIÓN CON FUNCIONARIOS, LIDERS COMUNITARIOS Y SOCIEDAD VICIL EN GENERAL  EN EL MARCO DE EJECUCIÓN DE ACTI</v>
      </c>
      <c r="D97" s="77" t="str">
        <f>'[1]Hoja1'!D97</f>
        <v>01 de marzo de 2018</v>
      </c>
      <c r="E97" s="78" t="str">
        <f>'[1]Hoja1'!E97</f>
        <v>9 meses</v>
      </c>
      <c r="F97" s="78" t="str">
        <f>'[1]Hoja1'!F97</f>
        <v>MENOR CUANTIA </v>
      </c>
      <c r="G97" s="78" t="str">
        <f>'[1]Hoja1'!G97</f>
        <v>PROPIOS / FONSET</v>
      </c>
      <c r="H97" s="50" t="str">
        <f>'[1]Hoja1'!H97</f>
        <v>$90.000.000</v>
      </c>
      <c r="I97" s="50" t="str">
        <f>'[1]Hoja1'!I97</f>
        <v>$90.000.000</v>
      </c>
      <c r="J97" s="80" t="str">
        <f>'[1]Hoja1'!J97</f>
        <v>NO</v>
      </c>
      <c r="K97" s="78" t="str">
        <f>'[1]Hoja1'!K97</f>
        <v>N/A</v>
      </c>
      <c r="L97" s="76" t="str">
        <f>'[1]Hoja1'!L97</f>
        <v>SECRETARÍA DE GOBIERNO Y PARTICIPACIÓN 
ASESOR DE PAZ - DESPACHO DEL GOBERNADOR</v>
      </c>
    </row>
    <row r="98" spans="2:12" s="22" customFormat="1" ht="59.25" customHeight="1">
      <c r="B98" s="84">
        <f>'[1]Hoja1'!B98</f>
        <v>55101500</v>
      </c>
      <c r="C98" s="76" t="str">
        <f>'[1]Hoja1'!C98</f>
        <v>CONTRATAR EL SERVICIO DE ELABORACIÓN DE IMPRESOS, PIEZAS ELABORADAS POR SISTEMAS DE IMPRESIÓN ANÁLOGAS O DIGITAL Y MATERIALES DE PAPELERÍA SEGÚN LOS REQUERIMIENTOS DE LA ENTIDAD, EN EL MARCO DE EJECUCIÓN DE ACTIVIDADES DEL PROYECTO ""DINAMIZADORES DE PAZ </v>
      </c>
      <c r="D98" s="77" t="str">
        <f>'[1]Hoja1'!D98</f>
        <v>02 de abril de 2018</v>
      </c>
      <c r="E98" s="78" t="str">
        <f>'[1]Hoja1'!E98</f>
        <v>9 meses</v>
      </c>
      <c r="F98" s="78" t="str">
        <f>'[1]Hoja1'!F98</f>
        <v>MINIMA CUANTIA</v>
      </c>
      <c r="G98" s="78" t="str">
        <f>'[1]Hoja1'!G98</f>
        <v>PROPIOS / FONSET</v>
      </c>
      <c r="H98" s="50">
        <f>'[1]Hoja1'!H98</f>
        <v>61000000</v>
      </c>
      <c r="I98" s="50">
        <f>'[1]Hoja1'!I98</f>
        <v>61000000</v>
      </c>
      <c r="J98" s="80" t="str">
        <f>'[1]Hoja1'!J98</f>
        <v>NO</v>
      </c>
      <c r="K98" s="78" t="str">
        <f>'[1]Hoja1'!K98</f>
        <v>N/A</v>
      </c>
      <c r="L98" s="76" t="str">
        <f>'[1]Hoja1'!L98</f>
        <v>SECRETARÍA DE GOBIERNO Y PARTICIPACIÓN 
ASESOR DE PAZ - DESPACHO DEL GOBERNADOR</v>
      </c>
    </row>
    <row r="99" spans="2:12" s="22" customFormat="1" ht="54" customHeight="1">
      <c r="B99" s="75">
        <f>'[1]Hoja1'!B99</f>
        <v>44121600</v>
      </c>
      <c r="C99" s="76" t="str">
        <f>'[1]Hoja1'!C99</f>
        <v>CONTRATAR EL SERVICIO PARA COMPRA DE EQUIPOS Y ELEMENTOS DE OFICINA SEGÚN LOS REQUERIMIENTOS DE LA SECRETARÍA DE GOBIERNO Y PARTICIPACIÓN EN EL MARCO DE EJECUCIÓN DE ACTIVIDADES DEL PROYECTO "DINAMIZADORES DE PAZ Y CONVIVENCIA CIUDADANA"  </v>
      </c>
      <c r="D99" s="77" t="str">
        <f>'[1]Hoja1'!D99</f>
        <v>01 de febrero de 2018</v>
      </c>
      <c r="E99" s="78" t="str">
        <f>'[1]Hoja1'!E99</f>
        <v>3 meses </v>
      </c>
      <c r="F99" s="78" t="str">
        <f>'[1]Hoja1'!F99</f>
        <v>MINIMA CUANTIA</v>
      </c>
      <c r="G99" s="78" t="str">
        <f>'[1]Hoja1'!G99</f>
        <v>PROPIOS / FONSET</v>
      </c>
      <c r="H99" s="50">
        <f>'[1]Hoja1'!H99</f>
        <v>31000000</v>
      </c>
      <c r="I99" s="50">
        <f>'[1]Hoja1'!I99</f>
        <v>31000000</v>
      </c>
      <c r="J99" s="80" t="str">
        <f>'[1]Hoja1'!J99</f>
        <v>NO</v>
      </c>
      <c r="K99" s="78" t="str">
        <f>'[1]Hoja1'!K99</f>
        <v>N/A</v>
      </c>
      <c r="L99" s="76" t="str">
        <f>'[1]Hoja1'!L99</f>
        <v>SECRETARÍA DE GOBIERNO Y PARTICIPACIÓN 
ASESOR DE PAZ - DESPACHO DEL GOBERNADOR</v>
      </c>
    </row>
    <row r="100" spans="2:12" s="22" customFormat="1" ht="60.75" customHeight="1">
      <c r="B100" s="75">
        <f>'[1]Hoja1'!B100</f>
        <v>80141630</v>
      </c>
      <c r="C100" s="76" t="str">
        <f>'[1]Hoja1'!C100</f>
        <v>CONTRATAR EL SERVICIO DE OPERADOR PARA LA ESTRATEGIA DE INFORMACIÓN Y COMUNICACIÓN  DISEÑADA E IMPLEMENTADA QUE PROMUEVA Y DIFUNDA LAS ACCIONES EMPRENDIDAS POR LOS DINAMIZADORES DE PAZ Y CONVIVENCIA EN LOS TERRITORIOS QUE APORTE A LA CONSTRUCCIÓN DE NARRA</v>
      </c>
      <c r="D100" s="77" t="str">
        <f>'[1]Hoja1'!D100</f>
        <v>01 de marzo de 2018</v>
      </c>
      <c r="E100" s="78" t="str">
        <f>'[1]Hoja1'!E100</f>
        <v>8 Meses</v>
      </c>
      <c r="F100" s="78" t="str">
        <f>'[1]Hoja1'!F100</f>
        <v>MINIMA CUANTIA</v>
      </c>
      <c r="G100" s="78" t="str">
        <f>'[1]Hoja1'!G100</f>
        <v>PROPIOS / FONSET</v>
      </c>
      <c r="H100" s="50" t="str">
        <f>'[1]Hoja1'!H100</f>
        <v>$50.653.333.oo</v>
      </c>
      <c r="I100" s="50" t="str">
        <f>'[1]Hoja1'!I100</f>
        <v>$50.653.333.oo</v>
      </c>
      <c r="J100" s="80" t="str">
        <f>'[1]Hoja1'!J100</f>
        <v>NO</v>
      </c>
      <c r="K100" s="78" t="str">
        <f>'[1]Hoja1'!K100</f>
        <v>N/A</v>
      </c>
      <c r="L100" s="76" t="str">
        <f>'[1]Hoja1'!L100</f>
        <v>SECRETARÍA DE GOBIERNO Y PARTICIPACIÓN 
ASESOR DE PAZ - DESPACHO DEL GOBERNADOR</v>
      </c>
    </row>
    <row r="101" spans="2:12" s="22" customFormat="1" ht="57" customHeight="1">
      <c r="B101" s="75">
        <f>'[1]Hoja1'!B101</f>
        <v>80101509</v>
      </c>
      <c r="C101" s="76" t="str">
        <f>'[1]Hoja1'!C101</f>
        <v>CONTRATAR LA CONSULTORÍA Y LOGÍSTICA PARA LA FORMULACIÓN DE LA POLÍTICA PÚBLICA INTEGRAL DE SEGURIDAD Y CONVIVENCIA CIUDADANA EN EL MARCO DEL PROYECTO: “CONSOLIDACIÓN DE LOS DINAMIZADORES DE PAZ Y CONVIVENCIA CIUDADANA EN EL DEPARTAMENTO DEL CAUCA” </v>
      </c>
      <c r="D101" s="77" t="str">
        <f>'[1]Hoja1'!D101</f>
        <v>01 de febrero de 2018</v>
      </c>
      <c r="E101" s="78" t="str">
        <f>'[1]Hoja1'!E101</f>
        <v>6 meses</v>
      </c>
      <c r="F101" s="78" t="str">
        <f>'[1]Hoja1'!F101</f>
        <v>MINIMA CUANTIA</v>
      </c>
      <c r="G101" s="78" t="str">
        <f>'[1]Hoja1'!G101</f>
        <v>PROPIOS / FONSET</v>
      </c>
      <c r="H101" s="50" t="str">
        <f>'[1]Hoja1'!H101</f>
        <v>$61.930.000.oo</v>
      </c>
      <c r="I101" s="50" t="str">
        <f>'[1]Hoja1'!I101</f>
        <v>$61.930.000.oo</v>
      </c>
      <c r="J101" s="80" t="str">
        <f>'[1]Hoja1'!J101</f>
        <v>NO</v>
      </c>
      <c r="K101" s="78" t="str">
        <f>'[1]Hoja1'!K101</f>
        <v>N/A</v>
      </c>
      <c r="L101" s="76" t="str">
        <f>'[1]Hoja1'!L101</f>
        <v>SECRETARÍA DE GOBIERNO Y PARTICIPACIÓN 
ASESOR DE PAZ - DESPACHO DEL GOBERNADOR</v>
      </c>
    </row>
    <row r="102" spans="2:12" s="22" customFormat="1" ht="57" customHeight="1">
      <c r="B102" s="75">
        <f>'[1]Hoja1'!B102</f>
        <v>80141607</v>
      </c>
      <c r="C102" s="76" t="str">
        <f>'[1]Hoja1'!C102</f>
        <v>CONTRATAR LOGÍSTICA PARA PROCESO DE SENSIBILIZACIÓN CON SERVIDORES PÚBLICOS, MEDIOS DE COMUNICACIÓN Y SOCIEDAD CIVIL PARA CONSTRUIR NARRATIVAS DE PAZ, RECONCILIACIÓN Y CONVIVENCIA EN EL MARCO DEL PROYECTO “DINAMIZADORES DE PAZ Y CONVIVENCIA CIUDADANA EN E</v>
      </c>
      <c r="D102" s="77" t="str">
        <f>'[1]Hoja1'!D102</f>
        <v>01 de marzo de 2018</v>
      </c>
      <c r="E102" s="78" t="str">
        <f>'[1]Hoja1'!E102</f>
        <v>6 meses</v>
      </c>
      <c r="F102" s="78" t="str">
        <f>'[1]Hoja1'!F102</f>
        <v>MINIMA CUANTIA</v>
      </c>
      <c r="G102" s="78" t="str">
        <f>'[1]Hoja1'!G102</f>
        <v>PROPIOS / FONSET</v>
      </c>
      <c r="H102" s="50" t="str">
        <f>'[1]Hoja1'!H102</f>
        <v>$42.650.000.oo</v>
      </c>
      <c r="I102" s="50" t="str">
        <f>'[1]Hoja1'!I102</f>
        <v>$42.650.000.oo</v>
      </c>
      <c r="J102" s="80" t="str">
        <f>'[1]Hoja1'!J102</f>
        <v>NO</v>
      </c>
      <c r="K102" s="78" t="str">
        <f>'[1]Hoja1'!K102</f>
        <v>N/A</v>
      </c>
      <c r="L102" s="76" t="str">
        <f>'[1]Hoja1'!L102</f>
        <v>SECRETARÍA DE GOBIERNO Y PARTICIPACIÓN 
ASESOR DE PAZ - DESPACHO DEL GOBERNADOR</v>
      </c>
    </row>
    <row r="103" spans="2:12" s="22" customFormat="1" ht="57" customHeight="1">
      <c r="B103" s="75">
        <f>'[1]Hoja1'!B103</f>
        <v>80111620</v>
      </c>
      <c r="C103" s="76" t="str">
        <f>'[1]Hoja1'!C103</f>
        <v>PRESTAR LOS SERVICIOS PROFESIONALES  ESPECIALIZADOS EN LA SECRETARÍA DE GOBIERNO Y PARTICIPACIÓN PARA APOYAR LA COORDINACIÓN  DEL PROYECTO "IMPLEMENTACIÓN DE ESTRATEGIAS QUE FORTALEZCAN LA SEGUIRDAD HUMANA PARA LA PAZ Y LA CONVIVENCIA CIUDADANA EN EL DEPA</v>
      </c>
      <c r="D103" s="77" t="str">
        <f>'[1]Hoja1'!D103</f>
        <v>22 de enero de 2018</v>
      </c>
      <c r="E103" s="78" t="str">
        <f>'[1]Hoja1'!E103</f>
        <v>11 MESES</v>
      </c>
      <c r="F103" s="78" t="str">
        <f>'[1]Hoja1'!F103</f>
        <v>CONTRATACIÓN DIRECTA </v>
      </c>
      <c r="G103" s="78" t="str">
        <f>'[1]Hoja1'!G103</f>
        <v>PROPIOS</v>
      </c>
      <c r="H103" s="50">
        <f>'[1]Hoja1'!H103</f>
        <v>66000000</v>
      </c>
      <c r="I103" s="50">
        <f>'[1]Hoja1'!I103</f>
        <v>66000000</v>
      </c>
      <c r="J103" s="80" t="str">
        <f>'[1]Hoja1'!J103</f>
        <v>NO</v>
      </c>
      <c r="K103" s="78" t="str">
        <f>'[1]Hoja1'!K103</f>
        <v>N/A</v>
      </c>
      <c r="L103" s="76" t="str">
        <f>'[1]Hoja1'!L103</f>
        <v>SECRETARÍA DE GOBIERNO Y PARTICIPACIÓN </v>
      </c>
    </row>
    <row r="104" spans="2:12" s="22" customFormat="1" ht="57" customHeight="1">
      <c r="B104" s="75">
        <f>'[1]Hoja1'!B104</f>
        <v>80111620</v>
      </c>
      <c r="C104" s="76" t="str">
        <f>'[1]Hoja1'!C104</f>
        <v>PRESTAR SERVICIOS PROFESIONALES EN LA SECRETARÍA DE GOBIERNO Y PARTICIPACIÓN PARA REALIZAR TRABAJO PEDAGÓGICO Y DIDACTICO EN TRAMITACIÓN Y MEDIACIÓN PACIFICA DE LOS CONFLICTOS CON ENFOQUE DIFERENCIAL Y CULTURA DE PAZ EN LOS TERRITORIOS  EN EL MARCO DEL PR</v>
      </c>
      <c r="D104" s="77" t="str">
        <f>'[1]Hoja1'!D104</f>
        <v>22 de enero de 2018</v>
      </c>
      <c r="E104" s="78" t="str">
        <f>'[1]Hoja1'!E104</f>
        <v>11 MESES</v>
      </c>
      <c r="F104" s="78" t="str">
        <f>'[1]Hoja1'!F104</f>
        <v>CONTRATACIÓN DIRECTA </v>
      </c>
      <c r="G104" s="78" t="str">
        <f>'[1]Hoja1'!G104</f>
        <v>PROPIOS</v>
      </c>
      <c r="H104" s="50">
        <f>'[1]Hoja1'!H104</f>
        <v>52980000</v>
      </c>
      <c r="I104" s="50">
        <f>'[1]Hoja1'!I104</f>
        <v>52980000</v>
      </c>
      <c r="J104" s="80" t="str">
        <f>'[1]Hoja1'!J104</f>
        <v>NO</v>
      </c>
      <c r="K104" s="78" t="str">
        <f>'[1]Hoja1'!K104</f>
        <v>N/A</v>
      </c>
      <c r="L104" s="76" t="str">
        <f>'[1]Hoja1'!L104</f>
        <v>SECRETARÍA DE GOBIERNO Y PARTICIPACIÓN </v>
      </c>
    </row>
    <row r="105" spans="2:12" s="22" customFormat="1" ht="60" customHeight="1">
      <c r="B105" s="84">
        <f>'[1]Hoja1'!B105</f>
        <v>80111620</v>
      </c>
      <c r="C105" s="76" t="str">
        <f>'[1]Hoja1'!C105</f>
        <v>PRESTAR SERVICIOS PROFESIONALES   EN LA SECRETARÍA DE GOBIERNO Y PARTICIPACIÓN PARA REALIZAR TRABAJO DE ACOMPAÑAMIENTO A LA IMPLEMENTACIÓN Y EVALUACIÓN DEL PLAN INTEGRAL DE SEGURIDAD Y CONVIVIENCIA CIUDADANA - PISCC- DEL DEPRATAMENTO Y DE LOS MUNICIPIOS D</v>
      </c>
      <c r="D105" s="77" t="str">
        <f>'[1]Hoja1'!D105</f>
        <v>22 de enero de 2018</v>
      </c>
      <c r="E105" s="78" t="str">
        <f>'[1]Hoja1'!E105</f>
        <v>11 MESES</v>
      </c>
      <c r="F105" s="78" t="str">
        <f>'[1]Hoja1'!F105</f>
        <v>CONTRATACIÓN DIRECTA </v>
      </c>
      <c r="G105" s="78" t="str">
        <f>'[1]Hoja1'!G105</f>
        <v>PROPIOS</v>
      </c>
      <c r="H105" s="50">
        <f>'[1]Hoja1'!H105</f>
        <v>52980000</v>
      </c>
      <c r="I105" s="50">
        <f>'[1]Hoja1'!I105</f>
        <v>52980000</v>
      </c>
      <c r="J105" s="80" t="str">
        <f>'[1]Hoja1'!J105</f>
        <v>NO</v>
      </c>
      <c r="K105" s="78" t="str">
        <f>'[1]Hoja1'!K105</f>
        <v>N/A</v>
      </c>
      <c r="L105" s="76" t="str">
        <f>'[1]Hoja1'!L105</f>
        <v>SECRETARÍA DE GOBIERNO Y PARTICIPACIÓN </v>
      </c>
    </row>
    <row r="106" spans="2:12" s="22" customFormat="1" ht="57.75" customHeight="1">
      <c r="B106" s="84">
        <f>'[1]Hoja1'!B106</f>
        <v>80111620</v>
      </c>
      <c r="C106" s="76" t="str">
        <f>'[1]Hoja1'!C106</f>
        <v>PRESTAR SERVICIOS PROFESIONALES   EN LA SECRETARÍA DE GOBIERNO Y PARTICIPACIÓN PARA REALIZAR TRABAJO DE ACOMPAÑAMIENTO A LA FORMULACIÓN E IMPLEMENTACIÓN DE LA POLITICA PUBLICA DE ASUNTOS RELIGIOSO Y A LOS ESCENARIOS DE PARTICIPACIÓN CIUDADANA DEL SECTOR R</v>
      </c>
      <c r="D106" s="77" t="str">
        <f>'[1]Hoja1'!D106</f>
        <v>22 de enero de 2018</v>
      </c>
      <c r="E106" s="78" t="str">
        <f>'[1]Hoja1'!E106</f>
        <v>11 MESES</v>
      </c>
      <c r="F106" s="78" t="str">
        <f>'[1]Hoja1'!F106</f>
        <v>CONTRATACIÓN DIRECTA </v>
      </c>
      <c r="G106" s="78" t="str">
        <f>'[1]Hoja1'!G106</f>
        <v>PROPIOS</v>
      </c>
      <c r="H106" s="50">
        <f>'[1]Hoja1'!H106</f>
        <v>52980000</v>
      </c>
      <c r="I106" s="50">
        <f>'[1]Hoja1'!I106</f>
        <v>52980000</v>
      </c>
      <c r="J106" s="80" t="str">
        <f>'[1]Hoja1'!J106</f>
        <v>NO</v>
      </c>
      <c r="K106" s="78" t="str">
        <f>'[1]Hoja1'!K106</f>
        <v>N/A</v>
      </c>
      <c r="L106" s="76" t="str">
        <f>'[1]Hoja1'!L106</f>
        <v>SECRETARÍA DE GOBIERNO Y PARTICIPACIÓN </v>
      </c>
    </row>
    <row r="107" spans="2:12" s="22" customFormat="1" ht="57" customHeight="1">
      <c r="B107" s="84">
        <f>'[1]Hoja1'!B107</f>
        <v>80111620</v>
      </c>
      <c r="C107" s="76" t="str">
        <f>'[1]Hoja1'!C107</f>
        <v>PRESTAR SERVICIOS PROFESIONALES  EN LA SECRETARÍA DE GOBIERNO Y PARTICIPACIÓN PARA REALIZAR TRABAJO DE ACOMPAÑAMIENTO  A LA POLITICA NACIONAL DE DROGAS Y PLAN NACIONAL DE SUSTITUCION DE CULTIVOS ILÍCITOS EN EL MARCO DEL PROYECTO "IMPLEMENTACIÓN DE ESTRATE</v>
      </c>
      <c r="D107" s="77" t="str">
        <f>'[1]Hoja1'!D107</f>
        <v>22 de enero de 2018</v>
      </c>
      <c r="E107" s="78" t="str">
        <f>'[1]Hoja1'!E107</f>
        <v>11 MESES</v>
      </c>
      <c r="F107" s="78" t="str">
        <f>'[1]Hoja1'!F107</f>
        <v>CONTRATACIÓN DIRECTA </v>
      </c>
      <c r="G107" s="78" t="str">
        <f>'[1]Hoja1'!G107</f>
        <v>PROPIOS</v>
      </c>
      <c r="H107" s="50">
        <f>'[1]Hoja1'!H107</f>
        <v>52980000</v>
      </c>
      <c r="I107" s="50">
        <f>'[1]Hoja1'!I107</f>
        <v>52980000</v>
      </c>
      <c r="J107" s="80" t="str">
        <f>'[1]Hoja1'!J107</f>
        <v>NO</v>
      </c>
      <c r="K107" s="78" t="str">
        <f>'[1]Hoja1'!K107</f>
        <v>N/A</v>
      </c>
      <c r="L107" s="76" t="str">
        <f>'[1]Hoja1'!L107</f>
        <v>SECRETARÍA DE GOBIERNO Y PARTICIPACIÓN </v>
      </c>
    </row>
    <row r="108" spans="2:12" s="22" customFormat="1" ht="59.25" customHeight="1">
      <c r="B108" s="84">
        <f>'[1]Hoja1'!B108</f>
        <v>80111614</v>
      </c>
      <c r="C108" s="76" t="str">
        <f>'[1]Hoja1'!C108</f>
        <v>PRESTAR SERVICIOS PROFESIONALES  EN LA SECRETARÍA DE GOBIERNO Y PARTICIPACIÓN PARA REALIZAR SISTEMATIZACIÓN DE PROCESOS, PLANES Y PROYECTOS EN MATERIA DE SEGURIDAD Y CONVIVENCIA CIUDADANA EN EL MARCO DEL PROYECTO "IMPLEMENTACIÓN DE ESTRATEGIAS QUE FORTALE</v>
      </c>
      <c r="D108" s="77" t="str">
        <f>'[1]Hoja1'!D108</f>
        <v>22 de enero de 2018</v>
      </c>
      <c r="E108" s="78" t="str">
        <f>'[1]Hoja1'!E108</f>
        <v>11 MESES</v>
      </c>
      <c r="F108" s="78" t="str">
        <f>'[1]Hoja1'!F108</f>
        <v>CONTRATACIÓN DIRECTA </v>
      </c>
      <c r="G108" s="78" t="str">
        <f>'[1]Hoja1'!G108</f>
        <v>PROPIOS</v>
      </c>
      <c r="H108" s="50">
        <f>'[1]Hoja1'!H108</f>
        <v>52980000</v>
      </c>
      <c r="I108" s="50">
        <f>'[1]Hoja1'!I108</f>
        <v>52980000</v>
      </c>
      <c r="J108" s="80" t="str">
        <f>'[1]Hoja1'!J108</f>
        <v>NO</v>
      </c>
      <c r="K108" s="78" t="str">
        <f>'[1]Hoja1'!K108</f>
        <v>N/A</v>
      </c>
      <c r="L108" s="76" t="str">
        <f>'[1]Hoja1'!L108</f>
        <v>SECRETARÍA DE GOBIERNO Y PARTICIPACIÓN </v>
      </c>
    </row>
    <row r="109" spans="2:12" s="22" customFormat="1" ht="54" customHeight="1">
      <c r="B109" s="84">
        <f>'[1]Hoja1'!B109</f>
        <v>80111620</v>
      </c>
      <c r="C109" s="76" t="str">
        <f>'[1]Hoja1'!C109</f>
        <v>PRESTAR SERVICIOS PROFESIONALES  EN LA SECRETARÍA DE GOBIERNO Y PARTICIPACIÓN PARA REALIZAR ACOMPAÑAMIENTO  A LA POLITICA NACIONAL DE DESARME, DESMOVILIZACIÓN Y REINTEGRACIÓN ASI COMO DEL PROCESO DE REINCORPORACIÓN EN EL DEPARTAMENTO DEL CAUCA EN EL MARCO</v>
      </c>
      <c r="D109" s="77" t="str">
        <f>'[1]Hoja1'!D109</f>
        <v>22 de enero de 2018</v>
      </c>
      <c r="E109" s="78" t="str">
        <f>'[1]Hoja1'!E109</f>
        <v>11 MESES</v>
      </c>
      <c r="F109" s="78" t="str">
        <f>'[1]Hoja1'!F109</f>
        <v>CONTRATACIÓN DIRECTA </v>
      </c>
      <c r="G109" s="78" t="str">
        <f>'[1]Hoja1'!G109</f>
        <v>PROPIOS</v>
      </c>
      <c r="H109" s="50">
        <f>'[1]Hoja1'!H109</f>
        <v>52980000</v>
      </c>
      <c r="I109" s="50">
        <f>'[1]Hoja1'!I109</f>
        <v>52980000</v>
      </c>
      <c r="J109" s="80" t="str">
        <f>'[1]Hoja1'!J109</f>
        <v>NO</v>
      </c>
      <c r="K109" s="78" t="str">
        <f>'[1]Hoja1'!K109</f>
        <v>N/A</v>
      </c>
      <c r="L109" s="76" t="str">
        <f>'[1]Hoja1'!L109</f>
        <v>SECRETARÍA DE GOBIERNO Y PARTICIPACIÓN </v>
      </c>
    </row>
    <row r="110" spans="2:12" s="22" customFormat="1" ht="57" customHeight="1">
      <c r="B110" s="75">
        <f>'[1]Hoja1'!B110</f>
        <v>80101509</v>
      </c>
      <c r="C110" s="76" t="str">
        <f>'[1]Hoja1'!C110</f>
        <v>CONTRATAR LA CONSULTORÍA Y LOGÍSTICA PARA LA FORMULACIÓN DE LA POLÍTICA PÚBLICA DE LIBERTAD RELIGIOSA EN EL MARCO DEL PROYECTO: "FORMULACIÓN  DE LA POLÍTICA PÚBLICA  DE LIBERTAD RELIGIOSA Y DE CULTOS DEL DEPARTAMENTO DEL CAUCA”"</v>
      </c>
      <c r="D110" s="77" t="str">
        <f>'[1]Hoja1'!D110</f>
        <v>10 de enero de 2018</v>
      </c>
      <c r="E110" s="78" t="str">
        <f>'[1]Hoja1'!E110</f>
        <v>4 meses</v>
      </c>
      <c r="F110" s="78" t="str">
        <f>'[1]Hoja1'!F110</f>
        <v>MINIMA CUANTIA</v>
      </c>
      <c r="G110" s="78" t="str">
        <f>'[1]Hoja1'!G110</f>
        <v>PROPIOS</v>
      </c>
      <c r="H110" s="50">
        <f>'[1]Hoja1'!H110</f>
        <v>52988800</v>
      </c>
      <c r="I110" s="50">
        <f>'[1]Hoja1'!I110</f>
        <v>52988800</v>
      </c>
      <c r="J110" s="80" t="s">
        <v>203</v>
      </c>
      <c r="K110" s="78" t="s">
        <v>204</v>
      </c>
      <c r="L110" s="76" t="str">
        <f>'[1]Hoja1'!L110</f>
        <v>SECRETARÍA DE GOBIERNO Y PARTICIPACIÓN </v>
      </c>
    </row>
    <row r="111" spans="2:12" s="22" customFormat="1" ht="58.5" customHeight="1">
      <c r="B111" s="85">
        <f>'[1]Hoja1'!B111</f>
        <v>80141607</v>
      </c>
      <c r="C111" s="76" t="str">
        <f>'[1]Hoja1'!C111</f>
        <v>CONTRATAR EL SERVICIO DE OPERADOR TECNICO Y LOGÍSTICO PARA LA REALIZACIÓN DE LOS TALLERES, SEMINARIOS, ENCUENTROS Y REUNIONES VINCULADAS A LA EJECUCIÓN DE LOS PLANES, PROGRAMAS, PROYECTOS Y POLITICAS PARA LA DISMINUSIÓN DE LA VIOLENCIA ESTRUCTURAL DEL DEP</v>
      </c>
      <c r="D111" s="77" t="str">
        <f>'[1]Hoja1'!D111</f>
        <v>10 de enero de 2018</v>
      </c>
      <c r="E111" s="78" t="str">
        <f>'[1]Hoja1'!E111</f>
        <v>11 meses</v>
      </c>
      <c r="F111" s="78" t="str">
        <f>'[1]Hoja1'!F111</f>
        <v>MENOR CUANTIA </v>
      </c>
      <c r="G111" s="78" t="str">
        <f>'[1]Hoja1'!G111</f>
        <v>PROPIOS</v>
      </c>
      <c r="H111" s="50">
        <f>'[1]Hoja1'!H111</f>
        <v>96450000</v>
      </c>
      <c r="I111" s="50">
        <f>'[1]Hoja1'!I111</f>
        <v>96450000</v>
      </c>
      <c r="J111" s="80" t="str">
        <f>'[1]Hoja1'!J111</f>
        <v>NO</v>
      </c>
      <c r="K111" s="78" t="str">
        <f>'[1]Hoja1'!K111</f>
        <v>N/A</v>
      </c>
      <c r="L111" s="76" t="str">
        <f>'[1]Hoja1'!L111</f>
        <v>SECRETARÍA DE GOBIERNO Y PARTICIPACIÓN </v>
      </c>
    </row>
    <row r="112" spans="2:12" s="22" customFormat="1" ht="66" customHeight="1">
      <c r="B112" s="75">
        <f>'[1]Hoja1'!B112</f>
        <v>80101509</v>
      </c>
      <c r="C112" s="76" t="str">
        <f>'[1]Hoja1'!C112</f>
        <v>CONTRATAR LA CONSULTORÍA PARA LA ACTUALIZACIÓN PARTICIPATIVA DEL PLAN INTEGRAL DE SEGURIDAD Y CONVIVENCIA CIUDADANA CON LOS ENFOQUES DIFERENCIALES, EL CODIGO NACIONAL DE POLICÍA Y CONVIVENCIA Y LOS LINEAMIENTOS DEL MINISTERIO DEL INTERIOR EN EL MARCO DE L</v>
      </c>
      <c r="D112" s="77" t="str">
        <f>'[1]Hoja1'!D112</f>
        <v>01 de febrero de 2018</v>
      </c>
      <c r="E112" s="78" t="str">
        <f>'[1]Hoja1'!E112</f>
        <v>4 Meses</v>
      </c>
      <c r="F112" s="78" t="str">
        <f>'[1]Hoja1'!F112</f>
        <v>MINIMA CUANTIA</v>
      </c>
      <c r="G112" s="78" t="str">
        <f>'[1]Hoja1'!G112</f>
        <v>PROPIOS</v>
      </c>
      <c r="H112" s="50">
        <f>'[1]Hoja1'!H112</f>
        <v>15000000</v>
      </c>
      <c r="I112" s="50">
        <f>'[1]Hoja1'!I112</f>
        <v>15000000</v>
      </c>
      <c r="J112" s="80" t="str">
        <f>'[1]Hoja1'!J112</f>
        <v>NO</v>
      </c>
      <c r="K112" s="78" t="str">
        <f>'[1]Hoja1'!K112</f>
        <v>N/A</v>
      </c>
      <c r="L112" s="76" t="str">
        <f>'[1]Hoja1'!L112</f>
        <v>SECRETARÍA DE GOBIERNO Y PARTICIPACIÓN </v>
      </c>
    </row>
    <row r="113" spans="2:12" s="22" customFormat="1" ht="59.25" customHeight="1">
      <c r="B113" s="84">
        <f>'[1]Hoja1'!B113</f>
        <v>80141607</v>
      </c>
      <c r="C113" s="76" t="str">
        <f>'[1]Hoja1'!C113</f>
        <v>CONTRATAR EL SERVICIO DE OPERADOR TECNICO Y LOGÍSTICO PARA LA REALIZACIÓN DE LOS TALLERES, SEMINARIOS, ENCUENTROS Y REUNIONES VINCULADOS A LA IMPLEMENTACIÓN DEL PLAN INTEGRAL DE SEGUIRDAD Y CONVIVENCIA CIUDADANA DEL DEPARTAMENTO DEL CAUCA EN EL MARCO DEL </v>
      </c>
      <c r="D113" s="77" t="str">
        <f>'[1]Hoja1'!D113</f>
        <v>10 de enero de 2018</v>
      </c>
      <c r="E113" s="78" t="str">
        <f>'[1]Hoja1'!E113</f>
        <v>11 meses</v>
      </c>
      <c r="F113" s="78" t="str">
        <f>'[1]Hoja1'!F113</f>
        <v>MINIMA CUANTIA</v>
      </c>
      <c r="G113" s="78" t="str">
        <f>'[1]Hoja1'!G113</f>
        <v>PROPIOS</v>
      </c>
      <c r="H113" s="50">
        <f>'[1]Hoja1'!H113</f>
        <v>55872000</v>
      </c>
      <c r="I113" s="50">
        <f>'[1]Hoja1'!I113</f>
        <v>55872000</v>
      </c>
      <c r="J113" s="80" t="str">
        <f>'[1]Hoja1'!J113</f>
        <v>NO</v>
      </c>
      <c r="K113" s="78" t="str">
        <f>'[1]Hoja1'!K113</f>
        <v>N/A</v>
      </c>
      <c r="L113" s="76" t="str">
        <f>'[1]Hoja1'!L113</f>
        <v>SECRETARÍA DE GOBIERNO Y PARTICIPACIÓN </v>
      </c>
    </row>
    <row r="114" spans="2:12" s="22" customFormat="1" ht="56.25" customHeight="1">
      <c r="B114" s="75">
        <f>'[1]Hoja1'!B114</f>
        <v>80141607</v>
      </c>
      <c r="C114" s="76" t="str">
        <f>'[1]Hoja1'!C114</f>
        <v>CONTRATAR EL SERVICIO DE OPERADOR TECNICO Y LOGÍSTICO PARA LA REALIZACIÓN DE LOS TALLERES, ENCUENTROS Y CAMPAÑAS QUE PROMUEVAN LA TRAMITACIÓN PACÍFICA DE LOS CONFLICTOS  Y LA PROMOCIÓN DE UNA CULTURA DE PAZ EN LOS TERRITORIOS CON ENFOQUE DIFERENCIAL, EN E</v>
      </c>
      <c r="D114" s="77" t="str">
        <f>'[1]Hoja1'!D114</f>
        <v>10 de enero de 2018</v>
      </c>
      <c r="E114" s="78" t="str">
        <f>'[1]Hoja1'!E114</f>
        <v>11 meses</v>
      </c>
      <c r="F114" s="78" t="str">
        <f>'[1]Hoja1'!F114</f>
        <v>MENOR CUANTIA </v>
      </c>
      <c r="G114" s="78" t="str">
        <f>'[1]Hoja1'!G114</f>
        <v>PROPIOS</v>
      </c>
      <c r="H114" s="50">
        <f>'[1]Hoja1'!H114</f>
        <v>105611000</v>
      </c>
      <c r="I114" s="50">
        <f>'[1]Hoja1'!I114</f>
        <v>105611000</v>
      </c>
      <c r="J114" s="80" t="str">
        <f>'[1]Hoja1'!J114</f>
        <v>NO</v>
      </c>
      <c r="K114" s="78" t="str">
        <f>'[1]Hoja1'!K114</f>
        <v>N/A</v>
      </c>
      <c r="L114" s="76" t="str">
        <f>'[1]Hoja1'!L114</f>
        <v>SECRETARÍA DE GOBIERNO Y PARTICIPACIÓN </v>
      </c>
    </row>
    <row r="115" spans="2:12" s="22" customFormat="1" ht="43.5" customHeight="1">
      <c r="B115" s="84">
        <f>'[1]Hoja1'!B115</f>
        <v>80141607</v>
      </c>
      <c r="C115" s="76" t="str">
        <f>'[1]Hoja1'!C115</f>
        <v>CONTRATAR EL SERVICIO DE OPERADOR TECNICO Y LOGISTICO PARA LA REALIZACIÓN DEL FESTIVAL DE DANZA POR LA CONVIVENCIA PACÍFICA Y LA CONSTRUCCIÓN DE LA PAZ DESDE LOS JOVENES DEL NORTE DEL CAUCA.   </v>
      </c>
      <c r="D115" s="77" t="str">
        <f>'[1]Hoja1'!D115</f>
        <v>1 de marzo de 2018</v>
      </c>
      <c r="E115" s="78" t="str">
        <f>'[1]Hoja1'!E115</f>
        <v>3 meses </v>
      </c>
      <c r="F115" s="78" t="str">
        <f>'[1]Hoja1'!F115</f>
        <v>MINIMA CUANTIA </v>
      </c>
      <c r="G115" s="78" t="str">
        <f>'[1]Hoja1'!G115</f>
        <v>PROPIOS</v>
      </c>
      <c r="H115" s="50">
        <f>'[1]Hoja1'!H115</f>
        <v>52910000</v>
      </c>
      <c r="I115" s="50">
        <f>'[1]Hoja1'!I115</f>
        <v>52910000</v>
      </c>
      <c r="J115" s="80" t="str">
        <f>'[1]Hoja1'!J115</f>
        <v>NO</v>
      </c>
      <c r="K115" s="78" t="str">
        <f>'[1]Hoja1'!K115</f>
        <v>N/A</v>
      </c>
      <c r="L115" s="76" t="str">
        <f>'[1]Hoja1'!L115</f>
        <v>SECRETARÍA DE GOBIERNO Y PARTICIPACIÓN </v>
      </c>
    </row>
    <row r="116" spans="2:12" s="22" customFormat="1" ht="56.25" customHeight="1">
      <c r="B116" s="84">
        <f>'[1]Hoja1'!B116</f>
        <v>80111620</v>
      </c>
      <c r="C116" s="76" t="str">
        <f>'[1]Hoja1'!C116</f>
        <v>PRESTAR LOS SERVICIOS PROFESIONALES EN LA SECRETARÌA DE GOBIERNO Y PARTICIPACIÓN DEL DEPARTAMENTO DEL CAUCA PARA APOYAR LA COORDINACIÓN DE LAS ACTIVIDADES NECESARIAS EN LA EJECUCIÓN DEL PROYECTO: "GARANTÍA DE LOS DERECHOS HUMANOS Y LA CONSTRUCCIÓN DE LA P</v>
      </c>
      <c r="D116" s="77" t="str">
        <f>'[1]Hoja1'!D116</f>
        <v>22 de enero de 2018</v>
      </c>
      <c r="E116" s="78" t="str">
        <f>'[1]Hoja1'!E116</f>
        <v>11 MESES </v>
      </c>
      <c r="F116" s="78" t="str">
        <f>'[1]Hoja1'!F116</f>
        <v>CONTRATACIÓN DIRECTA</v>
      </c>
      <c r="G116" s="78" t="str">
        <f>'[1]Hoja1'!G116</f>
        <v>PROPIOS</v>
      </c>
      <c r="H116" s="50">
        <f>'[1]Hoja1'!H116</f>
        <v>66000000</v>
      </c>
      <c r="I116" s="50">
        <f>'[1]Hoja1'!I116</f>
        <v>66000000</v>
      </c>
      <c r="J116" s="80" t="str">
        <f>'[1]Hoja1'!J116</f>
        <v>NO</v>
      </c>
      <c r="K116" s="78" t="str">
        <f>'[1]Hoja1'!K116</f>
        <v>N/A</v>
      </c>
      <c r="L116" s="76" t="str">
        <f>'[1]Hoja1'!L116</f>
        <v>SECRETARÍA DE GOBIERNO Y PARTICIPACIÓN </v>
      </c>
    </row>
    <row r="117" spans="2:12" s="22" customFormat="1" ht="57.75" customHeight="1">
      <c r="B117" s="75">
        <f>'[1]Hoja1'!B117</f>
        <v>80111620</v>
      </c>
      <c r="C117" s="76" t="str">
        <f>'[1]Hoja1'!C117</f>
        <v>PRESTAR LOS SERVICIOS PROFESIONALES ESPECIALIZADOS EN LA SECRETARIA DE GOBIERNO Y PARTICIPACIÓN DEL DEPARTAMENTO DEL CAUCA APOYANDO LA EJECUCIÓN DEL PROYECTO: “GARANTÍA DE LOS DERECHOS HUMANOS Y LA CONSTRUCCIÓN DE LA PAZ EN EL DEPARTAMENTO DEL CAUCA""</v>
      </c>
      <c r="D117" s="77" t="str">
        <f>'[1]Hoja1'!D117</f>
        <v>22 de enero de 2018</v>
      </c>
      <c r="E117" s="78" t="str">
        <f>'[1]Hoja1'!E117</f>
        <v>11 MESES </v>
      </c>
      <c r="F117" s="78" t="str">
        <f>'[1]Hoja1'!F117</f>
        <v>CONTRATACIÓN DIRECTA</v>
      </c>
      <c r="G117" s="78" t="str">
        <f>'[1]Hoja1'!G117</f>
        <v>PROPIOS</v>
      </c>
      <c r="H117" s="50">
        <f>'[1]Hoja1'!H117</f>
        <v>52085000</v>
      </c>
      <c r="I117" s="50">
        <f>'[1]Hoja1'!I117</f>
        <v>52085000</v>
      </c>
      <c r="J117" s="80" t="str">
        <f>'[1]Hoja1'!J117</f>
        <v>NO</v>
      </c>
      <c r="K117" s="78" t="str">
        <f>'[1]Hoja1'!K117</f>
        <v>N/A</v>
      </c>
      <c r="L117" s="76" t="str">
        <f>'[1]Hoja1'!L117</f>
        <v>SECRETARÍA DE GOBIERNO Y PARTICIPACIÓN </v>
      </c>
    </row>
    <row r="118" spans="2:12" s="22" customFormat="1" ht="45.75" customHeight="1">
      <c r="B118" s="75">
        <f>'[1]Hoja1'!B118</f>
        <v>80111620</v>
      </c>
      <c r="C118" s="76" t="str">
        <f>'[1]Hoja1'!C118</f>
        <v>PRESTAR LOS SERVICIOS PROFESIONALES PARA APOYAR LA EJECUCIÓN DEL PROYECTO: "GARANTÍA DE LOS DERECHOS HUMANOS Y LA CONSTRUCCIÓN DE LA PAZ EN EL DEPARTAMENTO DEL CAUCA" </v>
      </c>
      <c r="D118" s="77" t="str">
        <f>'[1]Hoja1'!D118</f>
        <v>22 de enero de 2018</v>
      </c>
      <c r="E118" s="78" t="str">
        <f>'[1]Hoja1'!E118</f>
        <v>11 MESES </v>
      </c>
      <c r="F118" s="78" t="str">
        <f>'[1]Hoja1'!F118</f>
        <v>CONTRATACIÓN DIRECTA</v>
      </c>
      <c r="G118" s="78" t="str">
        <f>'[1]Hoja1'!G118</f>
        <v>PROPIOS</v>
      </c>
      <c r="H118" s="50">
        <f>'[1]Hoja1'!H118</f>
        <v>48565000</v>
      </c>
      <c r="I118" s="50">
        <f>'[1]Hoja1'!I118</f>
        <v>48565000</v>
      </c>
      <c r="J118" s="80" t="str">
        <f>'[1]Hoja1'!J118</f>
        <v>NO</v>
      </c>
      <c r="K118" s="78" t="str">
        <f>'[1]Hoja1'!K118</f>
        <v>N/A</v>
      </c>
      <c r="L118" s="76" t="str">
        <f>'[1]Hoja1'!L118</f>
        <v>SECRETARÍA DE GOBIERNO Y PARTICIPACIÓN </v>
      </c>
    </row>
    <row r="119" spans="2:12" s="22" customFormat="1" ht="62.25" customHeight="1">
      <c r="B119" s="30">
        <f>'[1]Hoja1'!B119</f>
        <v>80141607</v>
      </c>
      <c r="C119" s="86" t="str">
        <f>'[1]Hoja1'!C119</f>
        <v>CONTRATAR LOS SERVICIOS DE OPERADOR LOGÍSTICO (ALIMENTACIÓN, PAPELERÍA, HOSPEDAJE, ALQUILER DE AUDITORIOS, SONIDO)  EN EL MARCO DEL PROYECTO: " "GARANTÍA DE LOS DERECHOS HUMANOS Y LA CONSTRUCCIÓN DE LA PAZ EN EL DEPARTAMENTO DEL CAUCA" </v>
      </c>
      <c r="D119" s="87" t="str">
        <f>'[1]Hoja1'!D119</f>
        <v>1 DE FEBRERO DE 2018 </v>
      </c>
      <c r="E119" s="30" t="str">
        <f>'[1]Hoja1'!E119</f>
        <v>11 MESES </v>
      </c>
      <c r="F119" s="30" t="str">
        <f>'[1]Hoja1'!F119</f>
        <v>SELECCIÓN ABREVIADA </v>
      </c>
      <c r="G119" s="30" t="str">
        <f>'[1]Hoja1'!G119</f>
        <v>PROPIOS</v>
      </c>
      <c r="H119" s="52">
        <f>'[1]Hoja1'!H119</f>
        <v>287040000</v>
      </c>
      <c r="I119" s="52">
        <f>'[1]Hoja1'!I119</f>
        <v>287040000</v>
      </c>
      <c r="J119" s="80" t="str">
        <f>'[1]Hoja1'!J119</f>
        <v>NO</v>
      </c>
      <c r="K119" s="78" t="str">
        <f>'[1]Hoja1'!K119</f>
        <v>N/A</v>
      </c>
      <c r="L119" s="88" t="str">
        <f>'[1]Hoja1'!L119</f>
        <v>SECRETARÍA DE GOBIERNO Y PARTICIPACIÓN </v>
      </c>
    </row>
    <row r="120" spans="2:12" s="22" customFormat="1" ht="59.25" customHeight="1">
      <c r="B120" s="30">
        <f>'[1]Hoja1'!B120</f>
        <v>20102301</v>
      </c>
      <c r="C120" s="89" t="str">
        <f>'[1]Hoja1'!C120</f>
        <v>CONTRATAR EL SERVICIO DE TRANSPORTE PARA EL DESARROLLO DE LAS ACTIVIDADES CONTEMPLADAS EN EL MARCO DEL PROYECTO "GARANTÍA DE LOS DERECHOS HUMANOS Y LA CONSTRUCCIÓN DE LA PAZ EN EL DEPARTAMENTO DEL CAUCA"</v>
      </c>
      <c r="D120" s="87" t="str">
        <f>'[1]Hoja1'!D120</f>
        <v>1 DE FEREBRO DE 2017 </v>
      </c>
      <c r="E120" s="30" t="str">
        <f>'[1]Hoja1'!E120</f>
        <v>11 MESES</v>
      </c>
      <c r="F120" s="30" t="str">
        <f>'[1]Hoja1'!F120</f>
        <v>SELECCIÓN ABREVIADA </v>
      </c>
      <c r="G120" s="30" t="str">
        <f>'[1]Hoja1'!G120</f>
        <v>PROPIOS </v>
      </c>
      <c r="H120" s="52">
        <f>'[1]Hoja1'!H120</f>
        <v>98768000</v>
      </c>
      <c r="I120" s="52">
        <f>'[1]Hoja1'!I120</f>
        <v>98768000</v>
      </c>
      <c r="J120" s="80" t="str">
        <f>'[1]Hoja1'!J120</f>
        <v>NO</v>
      </c>
      <c r="K120" s="78" t="str">
        <f>'[1]Hoja1'!K120</f>
        <v>N/A</v>
      </c>
      <c r="L120" s="88" t="str">
        <f>'[1]Hoja1'!L120</f>
        <v>SECRETARÍA DE GOBIERNO Y PARTICIPACIÓN </v>
      </c>
    </row>
    <row r="121" spans="2:12" s="22" customFormat="1" ht="65.25" customHeight="1">
      <c r="B121" s="30">
        <f>'[1]Hoja1'!B121</f>
        <v>55101500</v>
      </c>
      <c r="C121" s="89" t="str">
        <f>'[1]Hoja1'!C121</f>
        <v>CONTRATAR EL SERVICIO DE DISEÑO Y PUBLICACIÓN DE 3000 CARTILLAS COMO PRODUCTODE LA SISTEMATIZACIÓN DEL PROCESO EN EL MARCO DEL PROYECTO "GARANTÍA DE LOS DERECHOS HUMANOS Y LA CONSTRUCCIÓN DE LA PAZ EN EL DEPARTAMENTO DEL CAUCA"</v>
      </c>
      <c r="D121" s="87" t="str">
        <f>'[1]Hoja1'!D121</f>
        <v>1 DE JULIO DE 2017 </v>
      </c>
      <c r="E121" s="30" t="str">
        <f>'[1]Hoja1'!E121</f>
        <v>2 MESES</v>
      </c>
      <c r="F121" s="30" t="str">
        <f>'[1]Hoja1'!F121</f>
        <v>MINIMA CUANTÍA </v>
      </c>
      <c r="G121" s="30" t="str">
        <f>'[1]Hoja1'!G121</f>
        <v>PROPIOS </v>
      </c>
      <c r="H121" s="52">
        <f>'[1]Hoja1'!H121</f>
        <v>20000000</v>
      </c>
      <c r="I121" s="52">
        <f>'[1]Hoja1'!I121</f>
        <v>20000000</v>
      </c>
      <c r="J121" s="80" t="str">
        <f>'[1]Hoja1'!J121</f>
        <v>NO</v>
      </c>
      <c r="K121" s="78" t="str">
        <f>'[1]Hoja1'!K121</f>
        <v>N/A</v>
      </c>
      <c r="L121" s="88" t="str">
        <f>'[1]Hoja1'!L121</f>
        <v>SECRETARÍA DE GOBIERNO Y PARTICIPACIÓN </v>
      </c>
    </row>
    <row r="122" spans="2:12" s="22" customFormat="1" ht="79.5" customHeight="1">
      <c r="B122" s="30">
        <f>'[1]Hoja1'!B122</f>
        <v>80111620</v>
      </c>
      <c r="C122" s="89" t="str">
        <f>'[1]Hoja1'!C122</f>
        <v>PRESTAR LOS SERVICIOS PROFESIONALES ESPECIALIZADOS COMO APOYO A LA COORDINACIÓN DE ACTIVIDADES EN EL MARCO DE  EJECUCIÓN DEL PROYECTO   “INCREMENTO DE LOS NIVELES DE PARTICIPACION SOCIAL, POLITICA, ELECTORAL Y COMUNITARIA ORIENTADA HACIA LA CONSTRUCCIÓN D</v>
      </c>
      <c r="D122" s="87" t="str">
        <f>'[1]Hoja1'!D122</f>
        <v>22 de enero de 2018</v>
      </c>
      <c r="E122" s="30" t="str">
        <f>'[1]Hoja1'!E122</f>
        <v>6 MESES</v>
      </c>
      <c r="F122" s="30" t="str">
        <f>'[1]Hoja1'!F122</f>
        <v>CONTRATACIÓN DIRECTA</v>
      </c>
      <c r="G122" s="30" t="str">
        <f>'[1]Hoja1'!G122</f>
        <v>PROPIOS</v>
      </c>
      <c r="H122" s="52">
        <f>'[1]Hoja1'!H122</f>
        <v>33000000</v>
      </c>
      <c r="I122" s="52">
        <f>'[1]Hoja1'!I122</f>
        <v>33000000</v>
      </c>
      <c r="J122" s="80" t="str">
        <f>'[1]Hoja1'!J122</f>
        <v>NO</v>
      </c>
      <c r="K122" s="78" t="str">
        <f>'[1]Hoja1'!K122</f>
        <v>N/A</v>
      </c>
      <c r="L122" s="88" t="str">
        <f>'[1]Hoja1'!L122</f>
        <v>SECRETARÍA DE GOBIERNO Y PARTICIPACIÓN </v>
      </c>
    </row>
    <row r="123" spans="2:12" s="22" customFormat="1" ht="70.5" customHeight="1">
      <c r="B123" s="30">
        <f>'[1]Hoja1'!B123</f>
        <v>80111620</v>
      </c>
      <c r="C123" s="89" t="str">
        <f>'[1]Hoja1'!C123</f>
        <v>PRESTAR LOS SERVICIOS PROFESIONALES ESPECIALIZADOS EN EL MARCO DE  EJECUCIÓN DEL PROYECTO   “INCREMENTO DE LOS NIVELES DE PARTICIPACION SOCIAL, POLITICA, ELECTORAL Y COMUNITARIA ORIENTADA HACIA LA CONSTRUCCIÓN DE LA PAZ TERRITORIAL EN EL DEPARTAMENTO DEL </v>
      </c>
      <c r="D123" s="87" t="str">
        <f>'[1]Hoja1'!D123</f>
        <v>22 de enero de 2018</v>
      </c>
      <c r="E123" s="30" t="str">
        <f>'[1]Hoja1'!E123</f>
        <v>6 MESES</v>
      </c>
      <c r="F123" s="30" t="str">
        <f>'[1]Hoja1'!F123</f>
        <v>CONTRATACIÓN DIRECTA</v>
      </c>
      <c r="G123" s="30" t="str">
        <f>'[1]Hoja1'!G123</f>
        <v>PROPIOS</v>
      </c>
      <c r="H123" s="52">
        <f>'[1]Hoja1'!H123</f>
        <v>28410000</v>
      </c>
      <c r="I123" s="52">
        <f>'[1]Hoja1'!I123</f>
        <v>28410000</v>
      </c>
      <c r="J123" s="80" t="str">
        <f>'[1]Hoja1'!J123</f>
        <v>NO</v>
      </c>
      <c r="K123" s="78" t="str">
        <f>'[1]Hoja1'!K123</f>
        <v>N/A</v>
      </c>
      <c r="L123" s="88" t="str">
        <f>'[1]Hoja1'!L123</f>
        <v>SECRETARÍA DE GOBIERNO Y PARTICIPACIÓN </v>
      </c>
    </row>
    <row r="124" spans="2:12" s="22" customFormat="1" ht="67.5" customHeight="1">
      <c r="B124" s="30">
        <f>'[1]Hoja1'!B124</f>
        <v>80111620</v>
      </c>
      <c r="C124" s="89" t="str">
        <f>'[1]Hoja1'!C124</f>
        <v>PRESTAR LOS SERVICIOS PROFESIONALES EN EL MARCO DE  EJECUCIÓN DEL PROYECTO   “INCREMENTO DE LOS NIVELES DE PARTICIPACION SOCIAL, POLITICA, ELECTORAL Y COMUNITARIA ORIENTADA HACIA LA CONSTRUCCIÓN DE LA PAZ TERRITORIAL EN EL DEPARTAMENTO DEL CAUCA” DE LA SE</v>
      </c>
      <c r="D124" s="87" t="str">
        <f>'[1]Hoja1'!D124</f>
        <v>22 de enero de 2018</v>
      </c>
      <c r="E124" s="30" t="str">
        <f>'[1]Hoja1'!E124</f>
        <v>6 MESES</v>
      </c>
      <c r="F124" s="30" t="str">
        <f>'[1]Hoja1'!F124</f>
        <v>CONTRATACIÓN DIRECTA</v>
      </c>
      <c r="G124" s="30" t="str">
        <f>'[1]Hoja1'!G124</f>
        <v>PROPIOS</v>
      </c>
      <c r="H124" s="52">
        <f>'[1]Hoja1'!H124</f>
        <v>26490000</v>
      </c>
      <c r="I124" s="52">
        <f>'[1]Hoja1'!I124</f>
        <v>26490000</v>
      </c>
      <c r="J124" s="80" t="str">
        <f>'[1]Hoja1'!J124</f>
        <v>NO</v>
      </c>
      <c r="K124" s="78" t="str">
        <f>'[1]Hoja1'!K124</f>
        <v>N/A</v>
      </c>
      <c r="L124" s="88" t="str">
        <f>'[1]Hoja1'!L124</f>
        <v>SECRETARÍA DE GOBIERNO Y PARTICIPACIÓN </v>
      </c>
    </row>
    <row r="125" spans="2:12" s="22" customFormat="1" ht="63.75">
      <c r="B125" s="30">
        <f>'[1]Hoja1'!B125</f>
        <v>80111620</v>
      </c>
      <c r="C125" s="89" t="str">
        <f>'[1]Hoja1'!C125</f>
        <v>PRESTAR LOS SERVICIOS PROFESIONALES EN EL MARCO DE  EJECUCIÓN DEL PROYECTO   “INCREMENTO DE LOS NIVELES DE PARTICIPACION SOCIAL, POLITICA, ELECTORAL Y COMUNITARIA ORIENTADA HACIA LA CONSTRUCCIÓN DE LA PAZ TERRITORIAL EN EL DEPARTAMENTO DEL CAUCA” DE LA SE</v>
      </c>
      <c r="D125" s="30" t="str">
        <f>'[1]Hoja1'!D125</f>
        <v>22 de enero de 2018</v>
      </c>
      <c r="E125" s="30" t="str">
        <f>'[1]Hoja1'!E125</f>
        <v>6 MESES</v>
      </c>
      <c r="F125" s="30" t="str">
        <f>'[1]Hoja1'!F125</f>
        <v>CONTRATACIÓN DIRECTA</v>
      </c>
      <c r="G125" s="30" t="str">
        <f>'[1]Hoja1'!G125</f>
        <v>PROPIOS</v>
      </c>
      <c r="H125" s="52">
        <f>'[1]Hoja1'!H125</f>
        <v>26490000</v>
      </c>
      <c r="I125" s="52">
        <f>'[1]Hoja1'!I125</f>
        <v>26490000</v>
      </c>
      <c r="J125" s="80" t="str">
        <f>'[1]Hoja1'!J125</f>
        <v>NO</v>
      </c>
      <c r="K125" s="78" t="str">
        <f>'[1]Hoja1'!K125</f>
        <v>N/A</v>
      </c>
      <c r="L125" s="88" t="str">
        <f>'[1]Hoja1'!L125</f>
        <v>SECRETARÍA DE GOBIERNO Y PARTICIPACIÓN </v>
      </c>
    </row>
    <row r="126" spans="2:12" s="22" customFormat="1" ht="67.5" customHeight="1">
      <c r="B126" s="30">
        <f>'[1]Hoja1'!B126</f>
        <v>80111620</v>
      </c>
      <c r="C126" s="89" t="str">
        <f>'[1]Hoja1'!C126</f>
        <v>PRESTAR LOS SERVICIOS PROFESIONALES EN EL MARCO DE  EJECUCIÓN DEL PROYECTO   “INCREMENTO DE LOS NIVELES DE PARTICIPACION SOCIAL, POLITICA, ELECTORAL Y COMUNITARIA ORIENTADA HACIA LA CONSTRUCCIÓN DE LA PAZ TERRITORIAL EN EL DEPARTAMENTO DEL CAUCA” DE LA SE</v>
      </c>
      <c r="D126" s="30" t="str">
        <f>'[1]Hoja1'!D126</f>
        <v>22 de enero de 2018</v>
      </c>
      <c r="E126" s="30" t="str">
        <f>'[1]Hoja1'!E126</f>
        <v>6 MESES</v>
      </c>
      <c r="F126" s="30" t="str">
        <f>'[1]Hoja1'!F126</f>
        <v>CONTRATACIÓN DIRECTA</v>
      </c>
      <c r="G126" s="30" t="str">
        <f>'[1]Hoja1'!G126</f>
        <v>PROPIOS</v>
      </c>
      <c r="H126" s="52">
        <f>'[1]Hoja1'!H126</f>
        <v>26490000</v>
      </c>
      <c r="I126" s="52">
        <f>'[1]Hoja1'!I126</f>
        <v>26490000</v>
      </c>
      <c r="J126" s="80" t="str">
        <f>'[1]Hoja1'!J126</f>
        <v>NO</v>
      </c>
      <c r="K126" s="78" t="str">
        <f>'[1]Hoja1'!K126</f>
        <v>N/A</v>
      </c>
      <c r="L126" s="88" t="str">
        <f>'[1]Hoja1'!L126</f>
        <v>SECRETARÍA DE GOBIERNO Y PARTICIPACIÓN </v>
      </c>
    </row>
    <row r="127" spans="2:12" s="22" customFormat="1" ht="70.5" customHeight="1">
      <c r="B127" s="30">
        <f>'[1]Hoja1'!B127</f>
        <v>80141607</v>
      </c>
      <c r="C127" s="89" t="str">
        <f>'[1]Hoja1'!C127</f>
        <v>CONTRATAR EL SERVICIO DE OPERADOR LOGISTICO EN EL MARCO DE  EJECUCIÓN DE ACTIVIDADES DEL PROYECTO   “INCREMENTO DE LOS NIVELES DE PARTICIPACION SOCIAL, POLITICA, ELECTORAL Y COMUNITARIA ORIENTADA HACIA LA CONSTRUCCIÓN DE LA PAZ TERRITORIAL EN EL DEPARTAME</v>
      </c>
      <c r="D127" s="30" t="str">
        <f>'[1]Hoja1'!D127</f>
        <v>22 de enero de 2018</v>
      </c>
      <c r="E127" s="30" t="str">
        <f>'[1]Hoja1'!E127</f>
        <v>11 meses</v>
      </c>
      <c r="F127" s="30" t="str">
        <f>'[1]Hoja1'!F127</f>
        <v>SELECCIÓN ABREVIADA</v>
      </c>
      <c r="G127" s="30" t="str">
        <f>'[1]Hoja1'!G127</f>
        <v>PROPIOS</v>
      </c>
      <c r="H127" s="52">
        <f>'[1]Hoja1'!H127</f>
        <v>206425180</v>
      </c>
      <c r="I127" s="52">
        <f>'[1]Hoja1'!I127</f>
        <v>206425180</v>
      </c>
      <c r="J127" s="80" t="str">
        <f>'[1]Hoja1'!J127</f>
        <v>NO</v>
      </c>
      <c r="K127" s="78" t="str">
        <f>'[1]Hoja1'!K127</f>
        <v>N/A</v>
      </c>
      <c r="L127" s="88" t="str">
        <f>'[1]Hoja1'!L127</f>
        <v>SECRETARÍA DE GOBIERNO Y PARTICIPACIÓN </v>
      </c>
    </row>
    <row r="128" spans="2:12" s="22" customFormat="1" ht="80.25" customHeight="1">
      <c r="B128" s="30">
        <f>'[1]Hoja1'!B128</f>
        <v>80141607</v>
      </c>
      <c r="C128" s="89" t="str">
        <f>'[1]Hoja1'!C128</f>
        <v>CONTRATAR EL SERVICIO DE OPERADOR LOGISTICO EN EL MARCO DE  EJECUCIÓN DE ACTIVIDADES DEL BANCO DE INICIATIVAS Y PILOTO DE PRESUPUESTOS PARTICIPATIVOS DEL PROYECTO “INCREMENTO DE LOS NIVELES DE PARTICIPACION SOCIAL, POLITICA, ELECTORAL Y COMUNITARIA ORIENT</v>
      </c>
      <c r="D128" s="80" t="str">
        <f>'[1]Hoja1'!D128</f>
        <v>22 de enero de 2018</v>
      </c>
      <c r="E128" s="30" t="str">
        <f>'[1]Hoja1'!E128</f>
        <v>11 mese </v>
      </c>
      <c r="F128" s="30" t="str">
        <f>'[1]Hoja1'!F128</f>
        <v>MENOR CUANTIA </v>
      </c>
      <c r="G128" s="80" t="str">
        <f>'[1]Hoja1'!G128</f>
        <v>PROPIOS</v>
      </c>
      <c r="H128" s="53">
        <f>'[1]Hoja1'!H128</f>
        <v>67600000</v>
      </c>
      <c r="I128" s="53">
        <f>'[1]Hoja1'!I128</f>
        <v>67600000</v>
      </c>
      <c r="J128" s="80" t="str">
        <f>'[1]Hoja1'!J128</f>
        <v>NO</v>
      </c>
      <c r="K128" s="78" t="str">
        <f>'[1]Hoja1'!K128</f>
        <v>N/A</v>
      </c>
      <c r="L128" s="88" t="str">
        <f>'[1]Hoja1'!L128</f>
        <v>SECRETARÍA DE GOBIERNO Y PARTICIPACIÓN </v>
      </c>
    </row>
    <row r="129" spans="2:12" s="22" customFormat="1" ht="78.75" customHeight="1">
      <c r="B129" s="30">
        <f>'[1]Hoja1'!B129</f>
        <v>20102301</v>
      </c>
      <c r="C129" s="89" t="str">
        <f>'[1]Hoja1'!C129</f>
        <v>CONTRATAR EL SERVICIO DE TRANSPORTE AL PERSONAL PARTICIPANTE DE LOS EVENTOS EN EL MARCO DE EJECUCIÓN DEL PROYECTO  “INCREMENTO DE LOS NIVELES DE PARTICIPACION SOCIAL, POLITICA, ELECTORAL Y COMUNITARIA ORIENTADA HACIA LA CONSTRUCCIÓN DE LA PAZ TERRITORIAL </v>
      </c>
      <c r="D129" s="78" t="str">
        <f>'[1]Hoja1'!D129</f>
        <v>22 de enero de 2018</v>
      </c>
      <c r="E129" s="30" t="str">
        <f>'[1]Hoja1'!E129</f>
        <v>11 meses </v>
      </c>
      <c r="F129" s="30" t="str">
        <f>'[1]Hoja1'!F129</f>
        <v>MINIMA CUANTIA</v>
      </c>
      <c r="G129" s="80" t="str">
        <f>'[1]Hoja1'!G129</f>
        <v>PROPIOS</v>
      </c>
      <c r="H129" s="53">
        <f>'[1]Hoja1'!H129</f>
        <v>25263000</v>
      </c>
      <c r="I129" s="53">
        <f>'[1]Hoja1'!I129</f>
        <v>25263000</v>
      </c>
      <c r="J129" s="80" t="str">
        <f>'[1]Hoja1'!J129</f>
        <v>NO</v>
      </c>
      <c r="K129" s="78" t="str">
        <f>'[1]Hoja1'!K129</f>
        <v>N/A</v>
      </c>
      <c r="L129" s="88" t="str">
        <f>'[1]Hoja1'!L129</f>
        <v>SECRETARÍA DE GOBIERNO Y PARTICIPACIÓN </v>
      </c>
    </row>
    <row r="130" spans="2:12" s="22" customFormat="1" ht="54.75" customHeight="1">
      <c r="B130" s="38" t="str">
        <f>'[2]Hoja1'!A20</f>
        <v>15101506                         15101505                                      78181701</v>
      </c>
      <c r="C130" s="32" t="str">
        <f>'[2]Hoja1'!B20</f>
        <v>contratar a monto agotable el suministro de combustible (gasolina y A.C.P.M.) para  los vehículos que conforman el parque automotor de la Gobernación del Cauca y los que la entidad requiera.</v>
      </c>
      <c r="D130" s="37" t="s">
        <v>35</v>
      </c>
      <c r="E130" s="37" t="str">
        <f>'[2]Hoja1'!D20</f>
        <v>11 MESES</v>
      </c>
      <c r="F130" s="37" t="s">
        <v>34</v>
      </c>
      <c r="G130" s="33" t="str">
        <f>'[2]Hoja1'!F20</f>
        <v>PROPIOS</v>
      </c>
      <c r="H130" s="54">
        <v>240000000</v>
      </c>
      <c r="I130" s="54">
        <v>240000000</v>
      </c>
      <c r="J130" s="37" t="str">
        <f>'[2]Hoja1'!I20</f>
        <v>NO</v>
      </c>
      <c r="K130" s="37" t="str">
        <f>'[2]Hoja1'!J20</f>
        <v>N/A</v>
      </c>
      <c r="L130" s="34" t="s">
        <v>33</v>
      </c>
    </row>
    <row r="131" spans="2:12" s="22" customFormat="1" ht="54.75" customHeight="1">
      <c r="B131" s="38" t="str">
        <f>$B$130</f>
        <v>15101506                         15101505                                      78181701</v>
      </c>
      <c r="C131" s="32" t="str">
        <f>$C$130</f>
        <v>contratar a monto agotable el suministro de combustible (gasolina y A.C.P.M.) para  los vehículos que conforman el parque automotor de la Gobernación del Cauca y los que la entidad requiera.</v>
      </c>
      <c r="D131" s="37" t="s">
        <v>37</v>
      </c>
      <c r="E131" s="37" t="s">
        <v>201</v>
      </c>
      <c r="F131" s="37" t="s">
        <v>202</v>
      </c>
      <c r="G131" s="33" t="s">
        <v>32</v>
      </c>
      <c r="H131" s="54">
        <v>60000000</v>
      </c>
      <c r="I131" s="54">
        <v>60000000</v>
      </c>
      <c r="J131" s="37" t="s">
        <v>203</v>
      </c>
      <c r="K131" s="37" t="s">
        <v>204</v>
      </c>
      <c r="L131" s="34" t="s">
        <v>33</v>
      </c>
    </row>
    <row r="132" spans="2:12" s="22" customFormat="1" ht="29.25" customHeight="1">
      <c r="B132" s="37">
        <f>'[2]Hoja1'!A21</f>
        <v>15121500</v>
      </c>
      <c r="C132" s="32" t="str">
        <f>'[2]Hoja1'!B21</f>
        <v>contratar el suministro de aceites para los vehículos al servicio de la  Administración Departamental.</v>
      </c>
      <c r="D132" s="37" t="str">
        <f>'[2]Hoja1'!C21</f>
        <v>ABRIL</v>
      </c>
      <c r="E132" s="37" t="str">
        <f>'[2]Hoja1'!D21</f>
        <v>8 MESES</v>
      </c>
      <c r="F132" s="37" t="str">
        <f>'[2]Hoja1'!E21</f>
        <v>MINIMA CUANTÍA</v>
      </c>
      <c r="G132" s="33" t="str">
        <f>'[2]Hoja1'!F21</f>
        <v>PROPIOS</v>
      </c>
      <c r="H132" s="54">
        <v>15000000</v>
      </c>
      <c r="I132" s="54">
        <v>15000000</v>
      </c>
      <c r="J132" s="37" t="str">
        <f>'[2]Hoja1'!I21</f>
        <v>NO</v>
      </c>
      <c r="K132" s="37" t="str">
        <f>'[2]Hoja1'!J21</f>
        <v>N/A</v>
      </c>
      <c r="L132" s="34" t="s">
        <v>33</v>
      </c>
    </row>
    <row r="133" spans="2:12" s="22" customFormat="1" ht="32.25" customHeight="1">
      <c r="B133" s="37" t="s">
        <v>1171</v>
      </c>
      <c r="C133" s="32" t="str">
        <f>'[2]Hoja1'!B22</f>
        <v>Contratar la adquisición de materiales y elementos para oficina.</v>
      </c>
      <c r="D133" s="37" t="str">
        <f>'[2]Hoja1'!C22</f>
        <v>MARZO</v>
      </c>
      <c r="E133" s="37" t="str">
        <f>'[2]Hoja1'!D22</f>
        <v>9 MESES</v>
      </c>
      <c r="F133" s="37" t="str">
        <f>'[2]Hoja1'!E22</f>
        <v>MINIMA CUANTÍA</v>
      </c>
      <c r="G133" s="33" t="str">
        <f>'[2]Hoja1'!F22</f>
        <v>PROPIOS</v>
      </c>
      <c r="H133" s="54">
        <v>50000000</v>
      </c>
      <c r="I133" s="54">
        <v>50000000</v>
      </c>
      <c r="J133" s="37" t="str">
        <f>'[2]Hoja1'!I22</f>
        <v>NO</v>
      </c>
      <c r="K133" s="37" t="str">
        <f>'[2]Hoja1'!J22</f>
        <v>N/A</v>
      </c>
      <c r="L133" s="34" t="s">
        <v>33</v>
      </c>
    </row>
    <row r="134" spans="2:12" s="22" customFormat="1" ht="28.5" customHeight="1">
      <c r="B134" s="90">
        <f>'[2]Hoja1'!A23</f>
        <v>95111602</v>
      </c>
      <c r="C134" s="32" t="str">
        <f>'[2]Hoja1'!B23</f>
        <v>Adquisición de peajes Norte y Sur</v>
      </c>
      <c r="D134" s="37" t="str">
        <f>'[2]Hoja1'!C23</f>
        <v>FEBRERO</v>
      </c>
      <c r="E134" s="37" t="str">
        <f>'[2]Hoja1'!D23</f>
        <v>10 MESES</v>
      </c>
      <c r="F134" s="37" t="str">
        <f>'[2]Hoja1'!E23</f>
        <v>MINIMA CUANTIA</v>
      </c>
      <c r="G134" s="33" t="str">
        <f>'[2]Hoja1'!F23</f>
        <v>PROPIOS</v>
      </c>
      <c r="H134" s="54">
        <v>30000000</v>
      </c>
      <c r="I134" s="54">
        <v>30000000</v>
      </c>
      <c r="J134" s="37" t="str">
        <f>'[2]Hoja1'!I23</f>
        <v>NO</v>
      </c>
      <c r="K134" s="37" t="str">
        <f>'[2]Hoja1'!J23</f>
        <v>N/A</v>
      </c>
      <c r="L134" s="34" t="s">
        <v>33</v>
      </c>
    </row>
    <row r="135" spans="2:12" s="22" customFormat="1" ht="72" customHeight="1">
      <c r="B135" s="90" t="str">
        <f>'[2]Hoja1'!A24</f>
        <v>82121700                       82121500</v>
      </c>
      <c r="C135" s="32" t="str">
        <f>'[2]Hoja1'!B24</f>
        <v>Contratar el servicio de fotocopiado, reducciones, ampliaciones, copias en acetato, acetatos a color, argollados, belovinder, laminación de documentos, fotocopia de planos, copias heliografías, copias originales de planos, servicio de plotter- planos arquitectónicos, impresión de afiches, planos, pendones en lienzo, fotográfico, servicio de plotter en banner para exteriores, vallas publicitarias, pendones, lábaros.</v>
      </c>
      <c r="D135" s="37" t="str">
        <f>'[2]Hoja1'!C24</f>
        <v>FEBRERO</v>
      </c>
      <c r="E135" s="37" t="str">
        <f>'[2]Hoja1'!D24</f>
        <v>11 MESES</v>
      </c>
      <c r="F135" s="37" t="str">
        <f>'[2]Hoja1'!E24</f>
        <v>MINIMA CUANTÍA</v>
      </c>
      <c r="G135" s="33" t="str">
        <f>'[2]Hoja1'!F24</f>
        <v>PROPIOS</v>
      </c>
      <c r="H135" s="54">
        <f>'[2]Hoja1'!G24</f>
        <v>25000000</v>
      </c>
      <c r="I135" s="54">
        <f>'[2]Hoja1'!H24</f>
        <v>25000000</v>
      </c>
      <c r="J135" s="37" t="str">
        <f>'[2]Hoja1'!I24</f>
        <v>NO</v>
      </c>
      <c r="K135" s="37" t="str">
        <f>'[2]Hoja1'!J24</f>
        <v>N/A</v>
      </c>
      <c r="L135" s="34" t="s">
        <v>33</v>
      </c>
    </row>
    <row r="136" spans="2:12" s="22" customFormat="1" ht="34.5" customHeight="1">
      <c r="B136" s="91">
        <f>'[2]Hoja1'!A25</f>
        <v>39121321</v>
      </c>
      <c r="C136" s="32" t="str">
        <f>'[2]Hoja1'!B25</f>
        <v>Contratar la adquisición  de elementos electrico requerida por la Administración Departamental.</v>
      </c>
      <c r="D136" s="37" t="s">
        <v>36</v>
      </c>
      <c r="E136" s="37" t="str">
        <f>'[2]Hoja1'!D25</f>
        <v>7 MESES</v>
      </c>
      <c r="F136" s="37" t="str">
        <f>'[2]Hoja1'!E25</f>
        <v>MINIMA CUANTÍA</v>
      </c>
      <c r="G136" s="33" t="str">
        <f>'[2]Hoja1'!F25</f>
        <v>PROPIOS</v>
      </c>
      <c r="H136" s="54">
        <v>20000000</v>
      </c>
      <c r="I136" s="54">
        <v>20000000</v>
      </c>
      <c r="J136" s="37" t="str">
        <f>'[2]Hoja1'!I25</f>
        <v>NO</v>
      </c>
      <c r="K136" s="37" t="str">
        <f>'[2]Hoja1'!J25</f>
        <v>N/A</v>
      </c>
      <c r="L136" s="34" t="s">
        <v>33</v>
      </c>
    </row>
    <row r="137" spans="2:12" s="22" customFormat="1" ht="37.5" customHeight="1">
      <c r="B137" s="43" t="s">
        <v>875</v>
      </c>
      <c r="C137" s="32" t="str">
        <f>'[2]Hoja1'!B26</f>
        <v>Contratar la adquisición de elementos y materiales para cafetería (café, azúcar, ollas, mezcladores, vasos desechables  termos etc.).</v>
      </c>
      <c r="D137" s="37" t="s">
        <v>37</v>
      </c>
      <c r="E137" s="37" t="str">
        <f>'[2]Hoja1'!D26</f>
        <v>8 MESES</v>
      </c>
      <c r="F137" s="37" t="str">
        <f>'[2]Hoja1'!E26</f>
        <v>MINIMA CUANTÍA</v>
      </c>
      <c r="G137" s="33" t="str">
        <f>'[2]Hoja1'!F26</f>
        <v>PROPIOS</v>
      </c>
      <c r="H137" s="54">
        <f>'[2]Hoja1'!G26</f>
        <v>20000000</v>
      </c>
      <c r="I137" s="54">
        <f>'[2]Hoja1'!H26</f>
        <v>20000000</v>
      </c>
      <c r="J137" s="37" t="str">
        <f>'[2]Hoja1'!I26</f>
        <v>NO</v>
      </c>
      <c r="K137" s="37" t="str">
        <f>'[2]Hoja1'!J26</f>
        <v>N/A</v>
      </c>
      <c r="L137" s="34" t="s">
        <v>33</v>
      </c>
    </row>
    <row r="138" spans="2:12" s="22" customFormat="1" ht="49.5" customHeight="1">
      <c r="B138" s="37" t="str">
        <f>'[2]Hoja1'!A27</f>
        <v>25172504                           25172512</v>
      </c>
      <c r="C138" s="32" t="str">
        <f>'[2]Hoja1'!B27</f>
        <v>Contratar a monto agotable y a todo costo el suministro de llantas de los vehículos y motocicletas que conforman el parque automotor de Propiedad del Departamento del Cauca.</v>
      </c>
      <c r="D138" s="37" t="s">
        <v>35</v>
      </c>
      <c r="E138" s="37" t="str">
        <f>'[2]Hoja1'!D27</f>
        <v>8 MESES</v>
      </c>
      <c r="F138" s="37" t="s">
        <v>34</v>
      </c>
      <c r="G138" s="33" t="str">
        <f>'[2]Hoja1'!F27</f>
        <v>PROPIOS</v>
      </c>
      <c r="H138" s="54">
        <v>70000000</v>
      </c>
      <c r="I138" s="54">
        <v>70000000</v>
      </c>
      <c r="J138" s="37" t="str">
        <f>'[2]Hoja1'!I27</f>
        <v>NO</v>
      </c>
      <c r="K138" s="37" t="str">
        <f>'[2]Hoja1'!J27</f>
        <v>N/A</v>
      </c>
      <c r="L138" s="34" t="s">
        <v>33</v>
      </c>
    </row>
    <row r="139" spans="2:12" s="22" customFormat="1" ht="33.75" customHeight="1">
      <c r="B139" s="92">
        <f>'[2]Hoja1'!A28</f>
        <v>15121500</v>
      </c>
      <c r="C139" s="32" t="str">
        <f>'[2]Hoja1'!B28</f>
        <v>Contratar la adquisición de baterías con destino a los vehículos al servicio de la Administración Departamental.</v>
      </c>
      <c r="D139" s="37" t="s">
        <v>35</v>
      </c>
      <c r="E139" s="37" t="str">
        <f>'[2]Hoja1'!D28</f>
        <v>8 MESES</v>
      </c>
      <c r="F139" s="37" t="str">
        <f>'[2]Hoja1'!E28</f>
        <v>MINIMA CUANTÍA</v>
      </c>
      <c r="G139" s="33" t="str">
        <f>'[2]Hoja1'!F28</f>
        <v>PROPIOS</v>
      </c>
      <c r="H139" s="54">
        <v>15000000</v>
      </c>
      <c r="I139" s="54">
        <v>15000000</v>
      </c>
      <c r="J139" s="37" t="str">
        <f>'[2]Hoja1'!I28</f>
        <v>NO</v>
      </c>
      <c r="K139" s="37" t="str">
        <f>'[2]Hoja1'!J28</f>
        <v>N/A</v>
      </c>
      <c r="L139" s="34" t="s">
        <v>33</v>
      </c>
    </row>
    <row r="140" spans="2:12" s="22" customFormat="1" ht="30" customHeight="1">
      <c r="B140" s="90">
        <f>'[2]Hoja1'!A29</f>
        <v>39121321</v>
      </c>
      <c r="C140" s="32" t="str">
        <f>'[2]Hoja1'!B29</f>
        <v>Contratar la adquisición  de elementos de ferretería en general requerida por la Administración Departamental.</v>
      </c>
      <c r="D140" s="37" t="s">
        <v>36</v>
      </c>
      <c r="E140" s="37" t="str">
        <f>'[2]Hoja1'!D29</f>
        <v>7 MESES</v>
      </c>
      <c r="F140" s="37" t="str">
        <f>'[2]Hoja1'!E29</f>
        <v>MINIMA CUANTÍA</v>
      </c>
      <c r="G140" s="33" t="str">
        <f>'[2]Hoja1'!F29</f>
        <v>PROPIOS</v>
      </c>
      <c r="H140" s="54">
        <f>'[2]Hoja1'!G29</f>
        <v>20000000</v>
      </c>
      <c r="I140" s="54">
        <f>'[2]Hoja1'!H29</f>
        <v>20000000</v>
      </c>
      <c r="J140" s="37" t="str">
        <f>'[2]Hoja1'!I29</f>
        <v>NO</v>
      </c>
      <c r="K140" s="37" t="str">
        <f>'[2]Hoja1'!J29</f>
        <v>N/A</v>
      </c>
      <c r="L140" s="34" t="s">
        <v>33</v>
      </c>
    </row>
    <row r="141" spans="2:12" s="22" customFormat="1" ht="45" customHeight="1">
      <c r="B141" s="90" t="str">
        <f>'[2]Hoja1'!A30</f>
        <v>91111703                       53111601</v>
      </c>
      <c r="C141" s="32" t="str">
        <f>'[2]Hoja1'!B30</f>
        <v>Contratar la  adquisición de las dotaciones que tiene derecho los funcionarios del nivel central del año 2017.</v>
      </c>
      <c r="D141" s="37" t="str">
        <f>'[2]Hoja1'!C30</f>
        <v>MAYO</v>
      </c>
      <c r="E141" s="37" t="str">
        <f>'[2]Hoja1'!D30</f>
        <v>7 MESES</v>
      </c>
      <c r="F141" s="37" t="str">
        <f>'[2]Hoja1'!E30</f>
        <v>MINIMA CUANTÍA Y/O SELECCIÓN ABREVIADA</v>
      </c>
      <c r="G141" s="33" t="str">
        <f>'[2]Hoja1'!F30</f>
        <v>PROPIOS</v>
      </c>
      <c r="H141" s="54">
        <v>80000000</v>
      </c>
      <c r="I141" s="54">
        <v>80000000</v>
      </c>
      <c r="J141" s="37" t="str">
        <f>'[2]Hoja1'!I30</f>
        <v>NO</v>
      </c>
      <c r="K141" s="37" t="str">
        <f>'[2]Hoja1'!J30</f>
        <v>N/A</v>
      </c>
      <c r="L141" s="34" t="s">
        <v>33</v>
      </c>
    </row>
    <row r="142" spans="2:12" s="22" customFormat="1" ht="45" customHeight="1">
      <c r="B142" s="43">
        <f>'[2]Hoja1'!A31</f>
        <v>81161601</v>
      </c>
      <c r="C142" s="32" t="str">
        <f>'[2]Hoja1'!B31</f>
        <v>Contratar a monto agotable la prestación del servicio de mensajería expresa y transporte de mercancías a nivel urbano, Nacional e Internacional para la Gobernación del Departamento del Cauca.</v>
      </c>
      <c r="D142" s="37" t="str">
        <f>'[2]Hoja1'!C31</f>
        <v>FEBRERO</v>
      </c>
      <c r="E142" s="37" t="str">
        <f>'[2]Hoja1'!D31</f>
        <v>11 MESES</v>
      </c>
      <c r="F142" s="37" t="str">
        <f>'[2]Hoja1'!E31</f>
        <v>MINIMA CUANTÍA</v>
      </c>
      <c r="G142" s="33" t="str">
        <f>'[2]Hoja1'!F31</f>
        <v>PROPIOS</v>
      </c>
      <c r="H142" s="54">
        <v>62000000</v>
      </c>
      <c r="I142" s="54">
        <v>62000000</v>
      </c>
      <c r="J142" s="37" t="str">
        <f>'[2]Hoja1'!I31</f>
        <v>NO</v>
      </c>
      <c r="K142" s="37" t="str">
        <f>'[2]Hoja1'!J31</f>
        <v>N/A</v>
      </c>
      <c r="L142" s="34" t="s">
        <v>33</v>
      </c>
    </row>
    <row r="143" spans="2:12" s="22" customFormat="1" ht="67.5" customHeight="1">
      <c r="B143" s="43" t="str">
        <f>'[2]Hoja1'!A32</f>
        <v>82121500                              82121800</v>
      </c>
      <c r="C143" s="32" t="str">
        <f>'[2]Hoja1'!B32</f>
        <v>Contratar el servicio de diseño, diagramación, elaboración de impresos, piezas elaboradas por sistema de impresión análogas o digital y publicaciones los actos administrativos  en la Gaceta Departamental como Ordenanzas,  Resoluciones y Decretos, requeridos por el Departamento del Cauca.</v>
      </c>
      <c r="D143" s="37" t="str">
        <f>'[2]Hoja1'!C32</f>
        <v>MARZO</v>
      </c>
      <c r="E143" s="37" t="str">
        <f>'[2]Hoja1'!D32</f>
        <v>9 MESES</v>
      </c>
      <c r="F143" s="37" t="str">
        <f>'[2]Hoja1'!E32</f>
        <v>DIRECTA</v>
      </c>
      <c r="G143" s="33" t="str">
        <f>'[2]Hoja1'!F32</f>
        <v>PROPIOS</v>
      </c>
      <c r="H143" s="54">
        <v>54190293</v>
      </c>
      <c r="I143" s="54">
        <v>54190293</v>
      </c>
      <c r="J143" s="37" t="str">
        <f>'[2]Hoja1'!I32</f>
        <v>NO</v>
      </c>
      <c r="K143" s="37" t="str">
        <f>'[2]Hoja1'!J32</f>
        <v>N/A</v>
      </c>
      <c r="L143" s="34" t="s">
        <v>33</v>
      </c>
    </row>
    <row r="144" spans="2:12" s="22" customFormat="1" ht="47.25" customHeight="1">
      <c r="B144" s="90">
        <v>84131501</v>
      </c>
      <c r="C144" s="32" t="str">
        <f>'[2]Hoja1'!B33</f>
        <v>Contratar el Programa de Aseguramiento de Bienes e Intereses Patrimoniales al servicio de la Gobernación del Cauca, renovación de Soat (Seguros Obligatorio) y constitución y/o prorroga de pólizas de cumplimiento.</v>
      </c>
      <c r="D144" s="37" t="str">
        <f>'[2]Hoja1'!C33</f>
        <v>ENERO</v>
      </c>
      <c r="E144" s="37" t="str">
        <f>'[2]Hoja1'!D33</f>
        <v>12 MESES</v>
      </c>
      <c r="F144" s="37" t="str">
        <f>'[2]Hoja1'!E33</f>
        <v>MINIMA CUANTÍA Y/O SELECCIÓN ABREVIADA</v>
      </c>
      <c r="G144" s="33" t="s">
        <v>32</v>
      </c>
      <c r="H144" s="54">
        <v>917995205</v>
      </c>
      <c r="I144" s="54">
        <v>917995205</v>
      </c>
      <c r="J144" s="37" t="s">
        <v>203</v>
      </c>
      <c r="K144" s="37" t="s">
        <v>204</v>
      </c>
      <c r="L144" s="34" t="s">
        <v>33</v>
      </c>
    </row>
    <row r="145" spans="2:12" s="22" customFormat="1" ht="49.5" customHeight="1">
      <c r="B145" s="90" t="str">
        <f>'[2]Hoja1'!A34</f>
        <v>78181500                        78181503</v>
      </c>
      <c r="C145" s="32" t="str">
        <f>'[2]Hoja1'!B34</f>
        <v>Contratar a monto agotable y todo costo el mantenimiento preventivo y correctivo para el parque automotor de propiedad del Departamento del Cauca.</v>
      </c>
      <c r="D145" s="37" t="s">
        <v>35</v>
      </c>
      <c r="E145" s="37" t="s">
        <v>39</v>
      </c>
      <c r="F145" s="37" t="str">
        <f>'[2]Hoja1'!E34</f>
        <v>MINIMA CUANTÍA Y/O SELECCIÓN ABREVIADA</v>
      </c>
      <c r="G145" s="33" t="str">
        <f>'[2]Hoja1'!F34</f>
        <v>PROPIOS</v>
      </c>
      <c r="H145" s="54">
        <f>'[2]Hoja1'!G34</f>
        <v>150000000</v>
      </c>
      <c r="I145" s="54">
        <f>'[2]Hoja1'!H34</f>
        <v>150000000</v>
      </c>
      <c r="J145" s="80" t="str">
        <f>'[2]Hoja1'!I34</f>
        <v>NO</v>
      </c>
      <c r="K145" s="78" t="str">
        <f>'[2]Hoja1'!J34</f>
        <v>N/A</v>
      </c>
      <c r="L145" s="34" t="s">
        <v>33</v>
      </c>
    </row>
    <row r="146" spans="2:12" s="22" customFormat="1" ht="48" customHeight="1">
      <c r="B146" s="30">
        <f>'[2]Hoja1'!A35</f>
        <v>81112303</v>
      </c>
      <c r="C146" s="93" t="str">
        <f>'[2]Hoja1'!B35</f>
        <v>contratar el mantenimiento preventivo y correctivo a todo costo de los equipos de cómputo al servicio de la Administración Departamental.</v>
      </c>
      <c r="D146" s="37" t="s">
        <v>36</v>
      </c>
      <c r="E146" s="37" t="s">
        <v>39</v>
      </c>
      <c r="F146" s="43" t="str">
        <f>'[2]Hoja1'!E35</f>
        <v>MINIMA CUANTÍA</v>
      </c>
      <c r="G146" s="37" t="str">
        <f>'[2]Hoja1'!F35</f>
        <v>PROPIOS</v>
      </c>
      <c r="H146" s="54">
        <v>10000000</v>
      </c>
      <c r="I146" s="54">
        <v>10000000</v>
      </c>
      <c r="J146" s="80" t="str">
        <f>'[2]Hoja1'!I35</f>
        <v>NO</v>
      </c>
      <c r="K146" s="30" t="str">
        <f>'[2]Hoja1'!J35</f>
        <v>N/A</v>
      </c>
      <c r="L146" s="34" t="s">
        <v>33</v>
      </c>
    </row>
    <row r="147" spans="2:12" s="22" customFormat="1" ht="29.25" customHeight="1">
      <c r="B147" s="30" t="str">
        <f>'[2]Hoja1'!A36</f>
        <v>72154065                          81112306</v>
      </c>
      <c r="C147" s="93" t="str">
        <f>'[2]Hoja1'!B36</f>
        <v>Contratar el mantenimiento correctivo, preventivo a todo costo de fotocopiadoras e impresoras al servicio de la Administración Departamental.</v>
      </c>
      <c r="D147" s="37" t="s">
        <v>37</v>
      </c>
      <c r="E147" s="37" t="s">
        <v>38</v>
      </c>
      <c r="F147" s="43" t="str">
        <f>'[2]Hoja1'!E36</f>
        <v>MINIMA CUANTÍA</v>
      </c>
      <c r="G147" s="37" t="str">
        <f>'[2]Hoja1'!F36</f>
        <v>PROPIOS</v>
      </c>
      <c r="H147" s="54">
        <v>30000000</v>
      </c>
      <c r="I147" s="54">
        <v>30000000</v>
      </c>
      <c r="J147" s="80" t="str">
        <f>'[2]Hoja1'!I36</f>
        <v>NO</v>
      </c>
      <c r="K147" s="30" t="str">
        <f>'[2]Hoja1'!J36</f>
        <v>N/A</v>
      </c>
      <c r="L147" s="34" t="s">
        <v>33</v>
      </c>
    </row>
    <row r="148" spans="2:12" s="22" customFormat="1" ht="38.25">
      <c r="B148" s="30">
        <f>'[2]Hoja1'!A37</f>
        <v>72101511</v>
      </c>
      <c r="C148" s="93" t="str">
        <f>'[2]Hoja1'!B37</f>
        <v>Contratar el mantenimiento preventivo y correctivo  a todo costo a los sistemas de aire acondicionado de la Gobernación del Departamento del Cauca.</v>
      </c>
      <c r="D148" s="37" t="s">
        <v>35</v>
      </c>
      <c r="E148" s="37" t="s">
        <v>39</v>
      </c>
      <c r="F148" s="43" t="str">
        <f>'[2]Hoja1'!E37</f>
        <v>MINIMA CUANTÍA</v>
      </c>
      <c r="G148" s="37" t="str">
        <f>'[2]Hoja1'!F37</f>
        <v>PROPIOS</v>
      </c>
      <c r="H148" s="54">
        <f>'[2]Hoja1'!G37</f>
        <v>10000000</v>
      </c>
      <c r="I148" s="54">
        <f>'[2]Hoja1'!H37</f>
        <v>10000000</v>
      </c>
      <c r="J148" s="80" t="str">
        <f>'[2]Hoja1'!I37</f>
        <v>NO</v>
      </c>
      <c r="K148" s="30" t="str">
        <f>'[2]Hoja1'!J37</f>
        <v>N/A</v>
      </c>
      <c r="L148" s="34" t="s">
        <v>33</v>
      </c>
    </row>
    <row r="149" spans="2:12" s="22" customFormat="1" ht="25.5">
      <c r="B149" s="30">
        <f>'[2]Hoja1'!A38</f>
        <v>72101505</v>
      </c>
      <c r="C149" s="93" t="str">
        <f>'[2]Hoja1'!B38</f>
        <v>Contratar los servicios de cerrajería a todo costo con destino a las diferentes oficinas de la  Gobernación del Cauca.</v>
      </c>
      <c r="D149" s="37" t="s">
        <v>36</v>
      </c>
      <c r="E149" s="37" t="s">
        <v>40</v>
      </c>
      <c r="F149" s="43" t="str">
        <f>'[2]Hoja1'!E38</f>
        <v>MINIMA CUANTÍA</v>
      </c>
      <c r="G149" s="37" t="str">
        <f>'[2]Hoja1'!F38</f>
        <v>PROPIOS</v>
      </c>
      <c r="H149" s="54">
        <f>'[2]Hoja1'!G38</f>
        <v>10000000</v>
      </c>
      <c r="I149" s="54">
        <f>'[2]Hoja1'!H38</f>
        <v>10000000</v>
      </c>
      <c r="J149" s="80" t="str">
        <f>'[2]Hoja1'!I38</f>
        <v>NO</v>
      </c>
      <c r="K149" s="30" t="str">
        <f>'[2]Hoja1'!J38</f>
        <v>N/A</v>
      </c>
      <c r="L149" s="34" t="s">
        <v>33</v>
      </c>
    </row>
    <row r="150" spans="2:12" s="22" customFormat="1" ht="33" customHeight="1">
      <c r="B150" s="30">
        <f>'[2]Hoja1'!A39</f>
        <v>72154065</v>
      </c>
      <c r="C150" s="93" t="str">
        <f>'[2]Hoja1'!B39</f>
        <v>Contratar a todo costo el mantenimiento correctivo y preventivo de las U.P.S. al servicio de la Administración Departamental.</v>
      </c>
      <c r="D150" s="37" t="str">
        <f>'[2]Hoja1'!C39</f>
        <v>MAYO</v>
      </c>
      <c r="E150" s="37" t="str">
        <f>'[2]Hoja1'!D39</f>
        <v>7 MESES</v>
      </c>
      <c r="F150" s="43" t="str">
        <f>'[2]Hoja1'!E39</f>
        <v>MINIMA CUANTÍA</v>
      </c>
      <c r="G150" s="37" t="str">
        <f>'[2]Hoja1'!F39</f>
        <v>PROPIOS</v>
      </c>
      <c r="H150" s="54">
        <f>'[2]Hoja1'!G39</f>
        <v>15000000</v>
      </c>
      <c r="I150" s="54">
        <f>'[2]Hoja1'!H39</f>
        <v>15000000</v>
      </c>
      <c r="J150" s="80" t="str">
        <f>'[2]Hoja1'!I39</f>
        <v>NO</v>
      </c>
      <c r="K150" s="30" t="str">
        <f>'[2]Hoja1'!J39</f>
        <v>N/A</v>
      </c>
      <c r="L150" s="34" t="s">
        <v>33</v>
      </c>
    </row>
    <row r="151" spans="2:12" s="22" customFormat="1" ht="25.5">
      <c r="B151" s="30">
        <f>'[2]Hoja1'!A40</f>
        <v>72101506</v>
      </c>
      <c r="C151" s="93" t="str">
        <f>'[2]Hoja1'!B40</f>
        <v>Contratar el mantenimiento correctivo y preventivo a todo costo de los ascensores de la Gobernación del Cauca.</v>
      </c>
      <c r="D151" s="37" t="str">
        <f>'[2]Hoja1'!C40</f>
        <v>MAYO</v>
      </c>
      <c r="E151" s="37" t="str">
        <f>'[2]Hoja1'!D40</f>
        <v>7 MESES</v>
      </c>
      <c r="F151" s="43" t="str">
        <f>'[2]Hoja1'!E40</f>
        <v>MINIMA CUANTIA</v>
      </c>
      <c r="G151" s="37" t="str">
        <f>'[2]Hoja1'!F40</f>
        <v>PROPIOS</v>
      </c>
      <c r="H151" s="54">
        <v>25000000</v>
      </c>
      <c r="I151" s="54">
        <v>25000000</v>
      </c>
      <c r="J151" s="80" t="str">
        <f>'[2]Hoja1'!I40</f>
        <v>NO</v>
      </c>
      <c r="K151" s="30" t="str">
        <f>'[2]Hoja1'!J40</f>
        <v>N/A</v>
      </c>
      <c r="L151" s="34" t="s">
        <v>33</v>
      </c>
    </row>
    <row r="152" spans="2:12" s="22" customFormat="1" ht="56.25" customHeight="1">
      <c r="B152" s="30">
        <f>'[2]Hoja1'!A41</f>
        <v>72103302</v>
      </c>
      <c r="C152" s="93" t="str">
        <f>'[2]Hoja1'!B41</f>
        <v>Contratar el mantenimiento preventivo, correctivo  a todo costo de aparatos telefónicos,  traslados e instalaciones de nuevas líneas y programación de los mismos al servicio de la Administración.</v>
      </c>
      <c r="D152" s="37" t="str">
        <f>'[2]Hoja1'!C41</f>
        <v>MAYO</v>
      </c>
      <c r="E152" s="37" t="str">
        <f>'[2]Hoja1'!D41</f>
        <v>7 MESES</v>
      </c>
      <c r="F152" s="43" t="str">
        <f>'[2]Hoja1'!E41</f>
        <v>MINIMA CUANTIA</v>
      </c>
      <c r="G152" s="37" t="str">
        <f>'[2]Hoja1'!F41</f>
        <v>PROPIOS</v>
      </c>
      <c r="H152" s="54">
        <f>'[2]Hoja1'!G41</f>
        <v>10000000</v>
      </c>
      <c r="I152" s="54">
        <f>'[2]Hoja1'!H41</f>
        <v>10000000</v>
      </c>
      <c r="J152" s="80" t="str">
        <f>'[2]Hoja1'!I41</f>
        <v>NO</v>
      </c>
      <c r="K152" s="30" t="str">
        <f>'[2]Hoja1'!J41</f>
        <v>N/A</v>
      </c>
      <c r="L152" s="34" t="s">
        <v>33</v>
      </c>
    </row>
    <row r="153" spans="2:12" s="22" customFormat="1" ht="71.25" customHeight="1">
      <c r="B153" s="43">
        <v>72102900</v>
      </c>
      <c r="C153" s="93" t="str">
        <f>'[2]Hoja1'!B42</f>
        <v>Contratar los servicios de mantenimiento, adecuación y lucimiento a todo costo del Edificio Central de la Gobernación y fachadas de los edificios de la Administración Departamental (Edificio de la Gobernación, Casa Caldas, Casa Jorge Isaac, Asamblea Departamental y edificio ubicado en la calle 5 con carrera 9 No.9-26). </v>
      </c>
      <c r="D153" s="37" t="str">
        <f>'[2]Hoja1'!C42</f>
        <v>MARZO</v>
      </c>
      <c r="E153" s="37" t="str">
        <f>'[2]Hoja1'!D42</f>
        <v>1 MES</v>
      </c>
      <c r="F153" s="43" t="str">
        <f>'[2]Hoja1'!E42</f>
        <v>MINIMA CUANTIA</v>
      </c>
      <c r="G153" s="37" t="str">
        <f>'[2]Hoja1'!F42</f>
        <v>PROPIOS</v>
      </c>
      <c r="H153" s="54">
        <v>30000000</v>
      </c>
      <c r="I153" s="54">
        <v>30000000</v>
      </c>
      <c r="J153" s="80" t="str">
        <f>'[2]Hoja1'!I42</f>
        <v>NO</v>
      </c>
      <c r="K153" s="30" t="str">
        <f>'[2]Hoja1'!J42</f>
        <v>N/A</v>
      </c>
      <c r="L153" s="34" t="s">
        <v>33</v>
      </c>
    </row>
    <row r="154" spans="2:12" s="22" customFormat="1" ht="45" customHeight="1">
      <c r="B154" s="30">
        <f>'[2]Hoja1'!A43</f>
        <v>78181505</v>
      </c>
      <c r="C154" s="93" t="str">
        <f>'[2]Hoja1'!B43</f>
        <v>Contratar el servicio de revisión técnico mecánica y de gases con destino a los vehículos al servicio de la Administración  Departamental.</v>
      </c>
      <c r="D154" s="37" t="str">
        <f>'[2]Hoja1'!C43</f>
        <v>JUNIO</v>
      </c>
      <c r="E154" s="37" t="str">
        <f>'[2]Hoja1'!D43</f>
        <v>6 MESES</v>
      </c>
      <c r="F154" s="43" t="str">
        <f>'[2]Hoja1'!E43</f>
        <v>MINIMA CUANTIA</v>
      </c>
      <c r="G154" s="37" t="str">
        <f>'[2]Hoja1'!F43</f>
        <v>PROPIOS</v>
      </c>
      <c r="H154" s="54">
        <f>'[2]Hoja1'!G43</f>
        <v>10000000</v>
      </c>
      <c r="I154" s="54">
        <f>'[2]Hoja1'!H43</f>
        <v>10000000</v>
      </c>
      <c r="J154" s="80" t="str">
        <f>'[2]Hoja1'!I43</f>
        <v>NO</v>
      </c>
      <c r="K154" s="30" t="str">
        <f>'[2]Hoja1'!J43</f>
        <v>N/A</v>
      </c>
      <c r="L154" s="34" t="s">
        <v>33</v>
      </c>
    </row>
    <row r="155" spans="2:12" s="22" customFormat="1" ht="46.5" customHeight="1">
      <c r="B155" s="30">
        <f>'[2]Hoja1'!A44</f>
        <v>72101516</v>
      </c>
      <c r="C155" s="93" t="str">
        <f>'[2]Hoja1'!B44</f>
        <v>Contratar la recarga de extintores e inspección de seguridad y revisión contra incendio  de las instalaciones de la Administración Departamental.</v>
      </c>
      <c r="D155" s="37" t="str">
        <f>'[2]Hoja1'!C44</f>
        <v>JULIO</v>
      </c>
      <c r="E155" s="37" t="str">
        <f>'[2]Hoja1'!D44</f>
        <v>5 MESES</v>
      </c>
      <c r="F155" s="43" t="str">
        <f>'[2]Hoja1'!E44</f>
        <v>MINIMA CUANTIA</v>
      </c>
      <c r="G155" s="37" t="str">
        <f>'[2]Hoja1'!F44</f>
        <v>PROPIOS</v>
      </c>
      <c r="H155" s="54">
        <v>30000000</v>
      </c>
      <c r="I155" s="54">
        <v>30000000</v>
      </c>
      <c r="J155" s="80" t="str">
        <f>'[2]Hoja1'!I44</f>
        <v>NO</v>
      </c>
      <c r="K155" s="30" t="str">
        <f>'[2]Hoja1'!J44</f>
        <v>N/A</v>
      </c>
      <c r="L155" s="34" t="s">
        <v>33</v>
      </c>
    </row>
    <row r="156" spans="2:12" s="22" customFormat="1" ht="44.25" customHeight="1">
      <c r="B156" s="30" t="str">
        <f>'[2]Hoja1'!A45</f>
        <v>78181500                        78181503</v>
      </c>
      <c r="C156" s="93" t="str">
        <f>'[2]Hoja1'!B45</f>
        <v>Contratar el mantenimiento preventivo y correctivo a todo costo de las motocicletas al servicio de la Gobernación del Cauca.</v>
      </c>
      <c r="D156" s="37" t="s">
        <v>36</v>
      </c>
      <c r="E156" s="37" t="s">
        <v>40</v>
      </c>
      <c r="F156" s="43" t="str">
        <f>'[2]Hoja1'!E45</f>
        <v>MINIMA CUANTÍA</v>
      </c>
      <c r="G156" s="37" t="str">
        <f>'[2]Hoja1'!F45</f>
        <v>PROPIOS</v>
      </c>
      <c r="H156" s="54">
        <f>'[2]Hoja1'!G45</f>
        <v>10000000</v>
      </c>
      <c r="I156" s="54">
        <f>'[2]Hoja1'!H45</f>
        <v>10000000</v>
      </c>
      <c r="J156" s="80" t="str">
        <f>'[2]Hoja1'!I45</f>
        <v>NO</v>
      </c>
      <c r="K156" s="30" t="str">
        <f>'[2]Hoja1'!J45</f>
        <v>N/A</v>
      </c>
      <c r="L156" s="34" t="s">
        <v>33</v>
      </c>
    </row>
    <row r="157" spans="2:12" s="22" customFormat="1" ht="60" customHeight="1">
      <c r="B157" s="43">
        <v>43232313</v>
      </c>
      <c r="C157" s="94" t="str">
        <f>'[2]Hoja1'!B46</f>
        <v>El Contratista se obliga para con el Departamento del Cauca a prestar los servicios a distancia de instalación de nuevas versiones, actualización y soporte del Sistema Integrado de Información Administrativo y Financiero – SIIAF </v>
      </c>
      <c r="D157" s="37" t="s">
        <v>37</v>
      </c>
      <c r="E157" s="37" t="s">
        <v>38</v>
      </c>
      <c r="F157" s="43" t="str">
        <f>'[2]Hoja1'!E46</f>
        <v>DIRECTA</v>
      </c>
      <c r="G157" s="37" t="str">
        <f>'[2]Hoja1'!F46</f>
        <v>PROPIOS</v>
      </c>
      <c r="H157" s="54">
        <v>53540000</v>
      </c>
      <c r="I157" s="54">
        <v>53540000</v>
      </c>
      <c r="J157" s="37" t="str">
        <f>'[2]Hoja1'!I46</f>
        <v>NO</v>
      </c>
      <c r="K157" s="43" t="str">
        <f>'[2]Hoja1'!J46</f>
        <v>N/A</v>
      </c>
      <c r="L157" s="34" t="s">
        <v>33</v>
      </c>
    </row>
    <row r="158" spans="2:12" s="22" customFormat="1" ht="75" customHeight="1">
      <c r="B158" s="43">
        <f>'[2]Hoja1'!A47</f>
        <v>43231500</v>
      </c>
      <c r="C158" s="94" t="str">
        <f>'[2]Hoja1'!B47</f>
        <v>El contratista se obliga con el Departamento del Cauca a prestar los servicios a distancia de soporte técnico, actualización a nuevas versiones, ajustes al sistema y a monto agotable servicios complementarios del SICOF-MODULOS DE NOMINA Y RECURSOS HUMANOS</v>
      </c>
      <c r="D158" s="37" t="s">
        <v>43</v>
      </c>
      <c r="E158" s="37" t="s">
        <v>205</v>
      </c>
      <c r="F158" s="43" t="str">
        <f>'[2]Hoja1'!E47</f>
        <v>DIRECTA</v>
      </c>
      <c r="G158" s="37" t="str">
        <f>'[2]Hoja1'!F47</f>
        <v>PROPIOS</v>
      </c>
      <c r="H158" s="54">
        <v>41280000</v>
      </c>
      <c r="I158" s="54">
        <v>41280000</v>
      </c>
      <c r="J158" s="37" t="str">
        <f>'[2]Hoja1'!I47</f>
        <v>NO</v>
      </c>
      <c r="K158" s="43" t="str">
        <f>'[2]Hoja1'!J47</f>
        <v>N/A</v>
      </c>
      <c r="L158" s="34" t="s">
        <v>33</v>
      </c>
    </row>
    <row r="159" spans="2:12" s="22" customFormat="1" ht="31.5" customHeight="1">
      <c r="B159" s="30" t="str">
        <f>'[2]Hoja1'!A48</f>
        <v>26111600                             72102900</v>
      </c>
      <c r="C159" s="93" t="str">
        <f>'[2]Hoja1'!B48</f>
        <v>Contratar el mantenimiento preventivo y correctivo a todo costo de las cuatro (4) planta eléctricas al servicio de la Administración Departamental</v>
      </c>
      <c r="D159" s="37" t="str">
        <f>'[2]Hoja1'!C48</f>
        <v>MAYO</v>
      </c>
      <c r="E159" s="37" t="str">
        <f>'[2]Hoja1'!D48</f>
        <v>7 MESES</v>
      </c>
      <c r="F159" s="43" t="str">
        <f>'[2]Hoja1'!E48</f>
        <v>MINIMA CUANTÍA</v>
      </c>
      <c r="G159" s="37" t="str">
        <f>'[2]Hoja1'!F48</f>
        <v>PROPIOS</v>
      </c>
      <c r="H159" s="54">
        <f>'[2]Hoja1'!G48</f>
        <v>30000000</v>
      </c>
      <c r="I159" s="54">
        <f>'[2]Hoja1'!H48</f>
        <v>30000000</v>
      </c>
      <c r="J159" s="80" t="str">
        <f>'[2]Hoja1'!I48</f>
        <v>NO</v>
      </c>
      <c r="K159" s="30" t="str">
        <f>'[2]Hoja1'!J48</f>
        <v>N/A</v>
      </c>
      <c r="L159" s="34" t="s">
        <v>33</v>
      </c>
    </row>
    <row r="160" spans="2:12" s="22" customFormat="1" ht="78.75" customHeight="1">
      <c r="B160" s="30">
        <f>'[2]Hoja1'!A49</f>
        <v>72102103</v>
      </c>
      <c r="C160" s="93" t="str">
        <f>'[2]Hoja1'!B49</f>
        <v>Contratar la fumigación (control de insectos y roedores), con destino a las instalaciones  de: la Gobernación nivel central e Infraestructura, oficinas de la Administración Departamental ubicadas en el edificio de la Lotería del Cauca  4 piso, Casa Caldas, Casa Jorge Isaac, Casa de la Moneda y Asamblea Departamental.</v>
      </c>
      <c r="D160" s="37" t="str">
        <f>'[2]Hoja1'!C49</f>
        <v>MAYO</v>
      </c>
      <c r="E160" s="37" t="str">
        <f>'[2]Hoja1'!D49</f>
        <v>7 MESES</v>
      </c>
      <c r="F160" s="43" t="str">
        <f>'[2]Hoja1'!E49</f>
        <v>MINIMA CUANTÍA</v>
      </c>
      <c r="G160" s="37" t="str">
        <f>'[2]Hoja1'!F49</f>
        <v>PROPIOS</v>
      </c>
      <c r="H160" s="54">
        <f>'[2]Hoja1'!G49</f>
        <v>10000000</v>
      </c>
      <c r="I160" s="54">
        <f>'[2]Hoja1'!H49</f>
        <v>10000000</v>
      </c>
      <c r="J160" s="80" t="str">
        <f>'[2]Hoja1'!I49</f>
        <v>NO</v>
      </c>
      <c r="K160" s="30" t="str">
        <f>'[2]Hoja1'!J49</f>
        <v>N/A</v>
      </c>
      <c r="L160" s="34" t="s">
        <v>33</v>
      </c>
    </row>
    <row r="161" spans="2:12" s="22" customFormat="1" ht="29.25" customHeight="1">
      <c r="B161" s="30">
        <f>'[2]Hoja1'!A50</f>
        <v>72101500</v>
      </c>
      <c r="C161" s="93" t="str">
        <f>'[2]Hoja1'!B50</f>
        <v>Contratar el mantenimiento preventivo, correctivo y preventivo a todo costo de dos (2) salvaescaleras al servicio de la Administración Departamental.</v>
      </c>
      <c r="D161" s="37" t="s">
        <v>36</v>
      </c>
      <c r="E161" s="37" t="s">
        <v>40</v>
      </c>
      <c r="F161" s="43" t="str">
        <f>'[2]Hoja1'!E50</f>
        <v>MINIMA CUANTÍA</v>
      </c>
      <c r="G161" s="37" t="str">
        <f>'[2]Hoja1'!F50</f>
        <v>PROPIOS</v>
      </c>
      <c r="H161" s="54">
        <f>'[2]Hoja1'!G50</f>
        <v>10000000</v>
      </c>
      <c r="I161" s="54">
        <f>'[2]Hoja1'!H50</f>
        <v>10000000</v>
      </c>
      <c r="J161" s="80" t="str">
        <f>'[2]Hoja1'!I50</f>
        <v>NO</v>
      </c>
      <c r="K161" s="30" t="str">
        <f>'[2]Hoja1'!J50</f>
        <v>N/A</v>
      </c>
      <c r="L161" s="34" t="s">
        <v>33</v>
      </c>
    </row>
    <row r="162" spans="2:12" s="22" customFormat="1" ht="25.5">
      <c r="B162" s="43">
        <v>44121900</v>
      </c>
      <c r="C162" s="93" t="s">
        <v>41</v>
      </c>
      <c r="D162" s="37" t="s">
        <v>36</v>
      </c>
      <c r="E162" s="37" t="s">
        <v>40</v>
      </c>
      <c r="F162" s="43" t="str">
        <f>'[2]Hoja1'!E51</f>
        <v>MINIMA CUANTÍA</v>
      </c>
      <c r="G162" s="37" t="str">
        <f>'[2]Hoja1'!F51</f>
        <v>PROPIOS</v>
      </c>
      <c r="H162" s="54">
        <f>'[2]Hoja1'!G51</f>
        <v>10000000</v>
      </c>
      <c r="I162" s="54">
        <f>'[2]Hoja1'!H51</f>
        <v>10000000</v>
      </c>
      <c r="J162" s="80" t="str">
        <f>'[2]Hoja1'!I51</f>
        <v>NO</v>
      </c>
      <c r="K162" s="30" t="str">
        <f>'[2]Hoja1'!J51</f>
        <v>N/A</v>
      </c>
      <c r="L162" s="34" t="s">
        <v>33</v>
      </c>
    </row>
    <row r="163" spans="2:12" s="22" customFormat="1" ht="55.5" customHeight="1">
      <c r="B163" s="30">
        <f>'[2]Hoja1'!A52</f>
        <v>76111501</v>
      </c>
      <c r="C163" s="93" t="str">
        <f>'[2]Hoja1'!B52</f>
        <v>El contratista se obliga para con el Departamento del Cauca a prestar  a todo costo el servicio  de aseo  y cafetería de las Sedes Administrativas de la Gobernación del Departamento del Cauca, de conformidad con los Estudios Previos elaborados por la Entidad. </v>
      </c>
      <c r="D163" s="37" t="s">
        <v>35</v>
      </c>
      <c r="E163" s="37" t="s">
        <v>39</v>
      </c>
      <c r="F163" s="43" t="str">
        <f>'[2]Hoja1'!E52</f>
        <v>MINIMA CUANTÍA Y/O SELECCIÓN ABREVIADA</v>
      </c>
      <c r="G163" s="37" t="str">
        <f>'[2]Hoja1'!F52</f>
        <v>PROPIOS</v>
      </c>
      <c r="H163" s="54">
        <v>335494709</v>
      </c>
      <c r="I163" s="54">
        <v>335494709</v>
      </c>
      <c r="J163" s="80" t="s">
        <v>203</v>
      </c>
      <c r="K163" s="30" t="s">
        <v>204</v>
      </c>
      <c r="L163" s="34" t="s">
        <v>33</v>
      </c>
    </row>
    <row r="164" spans="2:12" s="22" customFormat="1" ht="75" customHeight="1">
      <c r="B164" s="30" t="str">
        <f>'[2]Hoja1'!A53</f>
        <v>92121500                             92121700</v>
      </c>
      <c r="C164" s="93" t="str">
        <f>'[2]Hoja1'!B53</f>
        <v>Contratar la prestación del servicio de vigilancia privada, armada, el monitoreo electrónico de alarmas, circuito cerrado de televisión, préstamo e instalación de cámaras para monitoreo visual y reacción con patrullas motorizadas en las instalaciones de la Gobernación del Departamento de Cauca. </v>
      </c>
      <c r="D164" s="37" t="s">
        <v>36</v>
      </c>
      <c r="E164" s="37" t="s">
        <v>40</v>
      </c>
      <c r="F164" s="43" t="str">
        <f>'[2]Hoja1'!E53</f>
        <v>MINIMA CUANTÍA Y/O SELECCIÓN ABREVIADA</v>
      </c>
      <c r="G164" s="37" t="str">
        <f>'[2]Hoja1'!F53</f>
        <v>PROPIOS</v>
      </c>
      <c r="H164" s="54">
        <v>743558092</v>
      </c>
      <c r="I164" s="54">
        <v>743558092</v>
      </c>
      <c r="J164" s="80" t="s">
        <v>203</v>
      </c>
      <c r="K164" s="30" t="s">
        <v>204</v>
      </c>
      <c r="L164" s="34" t="s">
        <v>33</v>
      </c>
    </row>
    <row r="165" spans="2:12" s="22" customFormat="1" ht="80.25" customHeight="1">
      <c r="B165" s="30">
        <f>'[2]Hoja1'!A54</f>
        <v>80111623</v>
      </c>
      <c r="C165" s="93" t="str">
        <f>'[2]Hoja1'!B54</f>
        <v>Contratar  a monto agotable y a todo costo el servicio de apoyo logístico para atender la agenda oficial de reuniones, eventos, conmemoraciones, acompañamiento y atenciones de deban presentarse durante la Visita oficial al Departamento de la diferentes personalidades y/o delegados del orden Nacional e Internacional, por parte del Despacho del Gobernador.</v>
      </c>
      <c r="D165" s="37" t="s">
        <v>37</v>
      </c>
      <c r="E165" s="37" t="str">
        <f>'[2]Hoja1'!D54</f>
        <v>11 MESES</v>
      </c>
      <c r="F165" s="43" t="str">
        <f>'[2]Hoja1'!E54</f>
        <v>MINIMA CUANTÍA</v>
      </c>
      <c r="G165" s="37" t="str">
        <f>'[2]Hoja1'!F54</f>
        <v>PROPIOS</v>
      </c>
      <c r="H165" s="54">
        <v>62000000</v>
      </c>
      <c r="I165" s="54">
        <v>62000000</v>
      </c>
      <c r="J165" s="80" t="str">
        <f>'[2]Hoja1'!I54</f>
        <v>NO</v>
      </c>
      <c r="K165" s="30" t="str">
        <f>'[2]Hoja1'!J54</f>
        <v>N/A</v>
      </c>
      <c r="L165" s="34" t="s">
        <v>33</v>
      </c>
    </row>
    <row r="166" spans="2:12" s="22" customFormat="1" ht="84.75" customHeight="1">
      <c r="B166" s="30">
        <f>'[2]Hoja1'!A55</f>
        <v>49101701</v>
      </c>
      <c r="C166" s="93" t="str">
        <f>'[2]Hoja1'!B55</f>
        <v>Adquirir a titulo de compraventa cuarenta y cinco (45) Medallas con las condiciones técnicas reglamentarias mediante  los actos Administrativos: Decreto Ordenanza 024 de julio de 2011, condecoración Civil “Honor al Merito”, y ordenanza No. 9 de 1973, Decreto 491 de 1976 y Decreto 203 de 1981 Medallas José Hilario López, de conformidad a las necesidades de la entidad.</v>
      </c>
      <c r="D166" s="37" t="str">
        <f>'[2]Hoja1'!C55</f>
        <v>ABRIL</v>
      </c>
      <c r="E166" s="37" t="str">
        <f>'[2]Hoja1'!D55</f>
        <v>1 MES</v>
      </c>
      <c r="F166" s="43" t="str">
        <f>'[2]Hoja1'!E55</f>
        <v>MINIMA CUANTÍA</v>
      </c>
      <c r="G166" s="37" t="str">
        <f>'[2]Hoja1'!F55</f>
        <v>PROPIOS</v>
      </c>
      <c r="H166" s="54">
        <v>20000000</v>
      </c>
      <c r="I166" s="54">
        <v>20000000</v>
      </c>
      <c r="J166" s="80" t="str">
        <f>'[2]Hoja1'!I55</f>
        <v>NO</v>
      </c>
      <c r="K166" s="30" t="str">
        <f>'[2]Hoja1'!J55</f>
        <v>N/A</v>
      </c>
      <c r="L166" s="34" t="s">
        <v>33</v>
      </c>
    </row>
    <row r="167" spans="2:12" s="22" customFormat="1" ht="49.5" customHeight="1">
      <c r="B167" s="30">
        <f>'[2]Hoja1'!A56</f>
        <v>90121502</v>
      </c>
      <c r="C167" s="93" t="str">
        <f>'[2]Hoja1'!B56</f>
        <v>Contratar a monto agotable el suministro de tiquetes aéreos a destinos Nacionales para los funcionarios de la Gobernación del Cauca, de conformidad los requerimientos de la entidad. </v>
      </c>
      <c r="D167" s="37" t="s">
        <v>37</v>
      </c>
      <c r="E167" s="37" t="s">
        <v>38</v>
      </c>
      <c r="F167" s="43" t="s">
        <v>34</v>
      </c>
      <c r="G167" s="37" t="str">
        <f>'[2]Hoja1'!F56</f>
        <v>PROPIOS</v>
      </c>
      <c r="H167" s="54">
        <v>280000000</v>
      </c>
      <c r="I167" s="54">
        <v>280000000</v>
      </c>
      <c r="J167" s="80" t="str">
        <f>'[2]Hoja1'!I56</f>
        <v>NO</v>
      </c>
      <c r="K167" s="80" t="str">
        <f>'[2]Hoja1'!J56</f>
        <v>N/A</v>
      </c>
      <c r="L167" s="34" t="s">
        <v>33</v>
      </c>
    </row>
    <row r="168" spans="2:12" s="22" customFormat="1" ht="66.75" customHeight="1">
      <c r="B168" s="30">
        <f>'[2]Hoja1'!A57</f>
        <v>81111509</v>
      </c>
      <c r="C168" s="93" t="str">
        <f>'[2]Hoja1'!B57</f>
        <v>Prestar el servicio de conectividad a internet dedicado simétrico 1.1 para la Secretaria de Educación y Cultura, Gobernación Nivel Central, Casa Caldas, Edificio de la Lotería, Secretaria de Infraestructura y Secretaria de Salud del Departamento del Cauca.</v>
      </c>
      <c r="D168" s="37" t="str">
        <f>'[2]Hoja1'!C57</f>
        <v>FEBRERO</v>
      </c>
      <c r="E168" s="37" t="str">
        <f>'[2]Hoja1'!D57</f>
        <v>10 MESES</v>
      </c>
      <c r="F168" s="43" t="str">
        <f>'[2]Hoja1'!E57</f>
        <v>MINIMA CUANTÍA Y/O SELECCIÓN ABREVIADA</v>
      </c>
      <c r="G168" s="37" t="str">
        <f>'[2]Hoja1'!F57</f>
        <v>PROPIOS</v>
      </c>
      <c r="H168" s="54">
        <v>68835000</v>
      </c>
      <c r="I168" s="54">
        <v>68835000</v>
      </c>
      <c r="J168" s="80" t="str">
        <f>'[2]Hoja1'!I57</f>
        <v>NO</v>
      </c>
      <c r="K168" s="80" t="str">
        <f>'[2]Hoja1'!J57</f>
        <v>N/A</v>
      </c>
      <c r="L168" s="34" t="s">
        <v>33</v>
      </c>
    </row>
    <row r="169" spans="2:12" s="22" customFormat="1" ht="30" customHeight="1">
      <c r="B169" s="37">
        <v>80101600</v>
      </c>
      <c r="C169" s="95" t="s">
        <v>42</v>
      </c>
      <c r="D169" s="96" t="s">
        <v>43</v>
      </c>
      <c r="E169" s="96">
        <v>24</v>
      </c>
      <c r="F169" s="80" t="s">
        <v>44</v>
      </c>
      <c r="G169" s="97" t="s">
        <v>45</v>
      </c>
      <c r="H169" s="55">
        <v>96000000</v>
      </c>
      <c r="I169" s="49">
        <v>48000000</v>
      </c>
      <c r="J169" s="80" t="s">
        <v>203</v>
      </c>
      <c r="K169" s="80" t="s">
        <v>46</v>
      </c>
      <c r="L169" s="86" t="s">
        <v>47</v>
      </c>
    </row>
    <row r="170" spans="2:12" s="22" customFormat="1" ht="41.25" customHeight="1">
      <c r="B170" s="43">
        <v>80111600</v>
      </c>
      <c r="C170" s="95" t="s">
        <v>842</v>
      </c>
      <c r="D170" s="96" t="s">
        <v>48</v>
      </c>
      <c r="E170" s="96">
        <v>23</v>
      </c>
      <c r="F170" s="80" t="s">
        <v>44</v>
      </c>
      <c r="G170" s="97" t="s">
        <v>45</v>
      </c>
      <c r="H170" s="56">
        <v>91059300</v>
      </c>
      <c r="I170" s="49">
        <v>43550100</v>
      </c>
      <c r="J170" s="80" t="s">
        <v>203</v>
      </c>
      <c r="K170" s="80" t="s">
        <v>46</v>
      </c>
      <c r="L170" s="86" t="s">
        <v>47</v>
      </c>
    </row>
    <row r="171" spans="2:12" s="22" customFormat="1" ht="27.75" customHeight="1">
      <c r="B171" s="43">
        <v>80111600</v>
      </c>
      <c r="C171" s="95" t="s">
        <v>843</v>
      </c>
      <c r="D171" s="98" t="s">
        <v>48</v>
      </c>
      <c r="E171" s="96">
        <v>23</v>
      </c>
      <c r="F171" s="80" t="s">
        <v>44</v>
      </c>
      <c r="G171" s="97" t="s">
        <v>45</v>
      </c>
      <c r="H171" s="56">
        <v>91059300</v>
      </c>
      <c r="I171" s="49">
        <v>43550100</v>
      </c>
      <c r="J171" s="80" t="s">
        <v>203</v>
      </c>
      <c r="K171" s="80" t="s">
        <v>46</v>
      </c>
      <c r="L171" s="86" t="s">
        <v>47</v>
      </c>
    </row>
    <row r="172" spans="2:12" s="22" customFormat="1" ht="28.5" customHeight="1">
      <c r="B172" s="30">
        <f>$B$24</f>
        <v>80111607</v>
      </c>
      <c r="C172" s="95" t="s">
        <v>49</v>
      </c>
      <c r="D172" s="98" t="s">
        <v>50</v>
      </c>
      <c r="E172" s="96">
        <v>20</v>
      </c>
      <c r="F172" s="80" t="s">
        <v>44</v>
      </c>
      <c r="G172" s="97" t="s">
        <v>45</v>
      </c>
      <c r="H172" s="55">
        <v>79182000</v>
      </c>
      <c r="I172" s="49">
        <v>31672800</v>
      </c>
      <c r="J172" s="80" t="s">
        <v>203</v>
      </c>
      <c r="K172" s="80" t="s">
        <v>46</v>
      </c>
      <c r="L172" s="86" t="s">
        <v>47</v>
      </c>
    </row>
    <row r="173" spans="2:12" s="22" customFormat="1" ht="32.25" customHeight="1">
      <c r="B173" s="30">
        <f>$B$25</f>
        <v>80111604</v>
      </c>
      <c r="C173" s="95" t="s">
        <v>51</v>
      </c>
      <c r="D173" s="98" t="s">
        <v>43</v>
      </c>
      <c r="E173" s="98">
        <v>24</v>
      </c>
      <c r="F173" s="80" t="s">
        <v>44</v>
      </c>
      <c r="G173" s="97" t="s">
        <v>45</v>
      </c>
      <c r="H173" s="57">
        <v>86877600</v>
      </c>
      <c r="I173" s="49">
        <v>43438800</v>
      </c>
      <c r="J173" s="80" t="s">
        <v>203</v>
      </c>
      <c r="K173" s="80" t="s">
        <v>46</v>
      </c>
      <c r="L173" s="86" t="s">
        <v>47</v>
      </c>
    </row>
    <row r="174" spans="2:12" s="22" customFormat="1" ht="28.5" customHeight="1">
      <c r="B174" s="30">
        <f>$B$43</f>
        <v>80111620</v>
      </c>
      <c r="C174" s="95" t="s">
        <v>52</v>
      </c>
      <c r="D174" s="78" t="s">
        <v>48</v>
      </c>
      <c r="E174" s="80">
        <v>19</v>
      </c>
      <c r="F174" s="80" t="s">
        <v>44</v>
      </c>
      <c r="G174" s="97" t="s">
        <v>45</v>
      </c>
      <c r="H174" s="58">
        <v>68778100</v>
      </c>
      <c r="I174" s="49">
        <v>39818900</v>
      </c>
      <c r="J174" s="80" t="s">
        <v>203</v>
      </c>
      <c r="K174" s="80" t="s">
        <v>46</v>
      </c>
      <c r="L174" s="86" t="s">
        <v>47</v>
      </c>
    </row>
    <row r="175" spans="2:12" s="22" customFormat="1" ht="30" customHeight="1">
      <c r="B175" s="30">
        <f>$B$43</f>
        <v>80111620</v>
      </c>
      <c r="C175" s="95" t="s">
        <v>52</v>
      </c>
      <c r="D175" s="98" t="s">
        <v>50</v>
      </c>
      <c r="E175" s="96">
        <v>17</v>
      </c>
      <c r="F175" s="80" t="s">
        <v>44</v>
      </c>
      <c r="G175" s="97" t="s">
        <v>45</v>
      </c>
      <c r="H175" s="57">
        <v>61538300</v>
      </c>
      <c r="I175" s="49">
        <v>28959200</v>
      </c>
      <c r="J175" s="80" t="s">
        <v>203</v>
      </c>
      <c r="K175" s="80" t="s">
        <v>46</v>
      </c>
      <c r="L175" s="86" t="s">
        <v>47</v>
      </c>
    </row>
    <row r="176" spans="2:12" s="22" customFormat="1" ht="30" customHeight="1">
      <c r="B176" s="37">
        <v>80101600</v>
      </c>
      <c r="C176" s="95" t="s">
        <v>206</v>
      </c>
      <c r="D176" s="98" t="s">
        <v>50</v>
      </c>
      <c r="E176" s="96">
        <v>17</v>
      </c>
      <c r="F176" s="80" t="s">
        <v>44</v>
      </c>
      <c r="G176" s="97" t="s">
        <v>45</v>
      </c>
      <c r="H176" s="57">
        <v>61538300</v>
      </c>
      <c r="I176" s="49">
        <v>28959200</v>
      </c>
      <c r="J176" s="80" t="s">
        <v>203</v>
      </c>
      <c r="K176" s="80" t="s">
        <v>46</v>
      </c>
      <c r="L176" s="86" t="s">
        <v>47</v>
      </c>
    </row>
    <row r="177" spans="2:12" s="22" customFormat="1" ht="33" customHeight="1">
      <c r="B177" s="37">
        <f>$B$175</f>
        <v>80111620</v>
      </c>
      <c r="C177" s="95" t="s">
        <v>53</v>
      </c>
      <c r="D177" s="98" t="s">
        <v>50</v>
      </c>
      <c r="E177" s="96">
        <v>17</v>
      </c>
      <c r="F177" s="80" t="s">
        <v>44</v>
      </c>
      <c r="G177" s="97" t="s">
        <v>45</v>
      </c>
      <c r="H177" s="57">
        <v>41536100</v>
      </c>
      <c r="I177" s="49">
        <v>19546400</v>
      </c>
      <c r="J177" s="80" t="s">
        <v>203</v>
      </c>
      <c r="K177" s="80" t="s">
        <v>46</v>
      </c>
      <c r="L177" s="86" t="s">
        <v>47</v>
      </c>
    </row>
    <row r="178" spans="2:12" ht="38.25">
      <c r="B178" s="37">
        <f>$B$175</f>
        <v>80111620</v>
      </c>
      <c r="C178" s="99" t="s">
        <v>53</v>
      </c>
      <c r="D178" s="98" t="s">
        <v>50</v>
      </c>
      <c r="E178" s="96">
        <v>17</v>
      </c>
      <c r="F178" s="80" t="s">
        <v>44</v>
      </c>
      <c r="G178" s="97" t="s">
        <v>45</v>
      </c>
      <c r="H178" s="57">
        <v>41536100</v>
      </c>
      <c r="I178" s="49">
        <v>19546400</v>
      </c>
      <c r="J178" s="80" t="s">
        <v>203</v>
      </c>
      <c r="K178" s="80" t="s">
        <v>46</v>
      </c>
      <c r="L178" s="86" t="s">
        <v>47</v>
      </c>
    </row>
    <row r="179" spans="2:12" ht="31.5" customHeight="1">
      <c r="B179" s="37">
        <v>80111600</v>
      </c>
      <c r="C179" s="95" t="s">
        <v>54</v>
      </c>
      <c r="D179" s="98" t="s">
        <v>43</v>
      </c>
      <c r="E179" s="96">
        <v>24</v>
      </c>
      <c r="F179" s="80" t="s">
        <v>44</v>
      </c>
      <c r="G179" s="97" t="s">
        <v>45</v>
      </c>
      <c r="H179" s="57">
        <v>58639200</v>
      </c>
      <c r="I179" s="49">
        <v>29319600</v>
      </c>
      <c r="J179" s="80" t="s">
        <v>203</v>
      </c>
      <c r="K179" s="80" t="s">
        <v>46</v>
      </c>
      <c r="L179" s="86" t="s">
        <v>47</v>
      </c>
    </row>
    <row r="180" spans="2:12" ht="31.5" customHeight="1">
      <c r="B180" s="37">
        <v>80111600</v>
      </c>
      <c r="C180" s="95" t="s">
        <v>55</v>
      </c>
      <c r="D180" s="98" t="s">
        <v>36</v>
      </c>
      <c r="E180" s="96">
        <v>18</v>
      </c>
      <c r="F180" s="80" t="s">
        <v>44</v>
      </c>
      <c r="G180" s="97" t="s">
        <v>45</v>
      </c>
      <c r="H180" s="56">
        <v>33480000</v>
      </c>
      <c r="I180" s="49">
        <v>16740000</v>
      </c>
      <c r="J180" s="80" t="s">
        <v>203</v>
      </c>
      <c r="K180" s="80" t="s">
        <v>46</v>
      </c>
      <c r="L180" s="86" t="s">
        <v>47</v>
      </c>
    </row>
    <row r="181" spans="2:12" ht="35.25" customHeight="1">
      <c r="B181" s="37">
        <v>80101600</v>
      </c>
      <c r="C181" s="95" t="s">
        <v>56</v>
      </c>
      <c r="D181" s="98" t="s">
        <v>43</v>
      </c>
      <c r="E181" s="100">
        <v>12</v>
      </c>
      <c r="F181" s="80" t="s">
        <v>44</v>
      </c>
      <c r="G181" s="97" t="s">
        <v>45</v>
      </c>
      <c r="H181" s="55">
        <v>48000000</v>
      </c>
      <c r="I181" s="49">
        <v>48000000</v>
      </c>
      <c r="J181" s="80" t="s">
        <v>203</v>
      </c>
      <c r="K181" s="80" t="s">
        <v>46</v>
      </c>
      <c r="L181" s="86" t="s">
        <v>47</v>
      </c>
    </row>
    <row r="182" spans="2:12" ht="44.25" customHeight="1">
      <c r="B182" s="37">
        <v>84111500</v>
      </c>
      <c r="C182" s="95" t="s">
        <v>57</v>
      </c>
      <c r="D182" s="98" t="s">
        <v>48</v>
      </c>
      <c r="E182" s="100">
        <v>11</v>
      </c>
      <c r="F182" s="80" t="s">
        <v>44</v>
      </c>
      <c r="G182" s="97" t="s">
        <v>45</v>
      </c>
      <c r="H182" s="55">
        <v>39818900</v>
      </c>
      <c r="I182" s="49">
        <v>39818900</v>
      </c>
      <c r="J182" s="80" t="s">
        <v>203</v>
      </c>
      <c r="K182" s="80" t="s">
        <v>46</v>
      </c>
      <c r="L182" s="86" t="s">
        <v>47</v>
      </c>
    </row>
    <row r="183" spans="2:12" ht="45" customHeight="1">
      <c r="B183" s="37">
        <v>84111500</v>
      </c>
      <c r="C183" s="101" t="s">
        <v>57</v>
      </c>
      <c r="D183" s="98" t="s">
        <v>48</v>
      </c>
      <c r="E183" s="100">
        <v>11</v>
      </c>
      <c r="F183" s="80" t="s">
        <v>44</v>
      </c>
      <c r="G183" s="97" t="s">
        <v>45</v>
      </c>
      <c r="H183" s="55">
        <v>39818900</v>
      </c>
      <c r="I183" s="49">
        <v>39818900</v>
      </c>
      <c r="J183" s="80" t="s">
        <v>203</v>
      </c>
      <c r="K183" s="80" t="s">
        <v>46</v>
      </c>
      <c r="L183" s="86" t="s">
        <v>47</v>
      </c>
    </row>
    <row r="184" spans="2:12" ht="38.25">
      <c r="B184" s="37">
        <v>84111500</v>
      </c>
      <c r="C184" s="101" t="s">
        <v>57</v>
      </c>
      <c r="D184" s="98" t="s">
        <v>48</v>
      </c>
      <c r="E184" s="100">
        <v>11</v>
      </c>
      <c r="F184" s="80" t="s">
        <v>44</v>
      </c>
      <c r="G184" s="97" t="s">
        <v>45</v>
      </c>
      <c r="H184" s="55">
        <v>39818900</v>
      </c>
      <c r="I184" s="49">
        <v>39818900</v>
      </c>
      <c r="J184" s="80" t="s">
        <v>203</v>
      </c>
      <c r="K184" s="80" t="s">
        <v>46</v>
      </c>
      <c r="L184" s="86" t="s">
        <v>47</v>
      </c>
    </row>
    <row r="185" spans="2:12" ht="38.25">
      <c r="B185" s="37">
        <v>84111500</v>
      </c>
      <c r="C185" s="101" t="s">
        <v>57</v>
      </c>
      <c r="D185" s="98" t="s">
        <v>48</v>
      </c>
      <c r="E185" s="100">
        <v>11</v>
      </c>
      <c r="F185" s="80" t="s">
        <v>44</v>
      </c>
      <c r="G185" s="97" t="s">
        <v>45</v>
      </c>
      <c r="H185" s="55">
        <v>39818900</v>
      </c>
      <c r="I185" s="49">
        <v>39818900</v>
      </c>
      <c r="J185" s="80" t="s">
        <v>203</v>
      </c>
      <c r="K185" s="80" t="s">
        <v>46</v>
      </c>
      <c r="L185" s="86" t="s">
        <v>47</v>
      </c>
    </row>
    <row r="186" spans="2:12" ht="38.25">
      <c r="B186" s="37">
        <v>84111500</v>
      </c>
      <c r="C186" s="101" t="s">
        <v>58</v>
      </c>
      <c r="D186" s="98" t="s">
        <v>48</v>
      </c>
      <c r="E186" s="100">
        <v>11</v>
      </c>
      <c r="F186" s="80" t="s">
        <v>44</v>
      </c>
      <c r="G186" s="97" t="s">
        <v>45</v>
      </c>
      <c r="H186" s="55">
        <v>39818900</v>
      </c>
      <c r="I186" s="49">
        <v>39818900</v>
      </c>
      <c r="J186" s="80" t="s">
        <v>203</v>
      </c>
      <c r="K186" s="80" t="s">
        <v>46</v>
      </c>
      <c r="L186" s="86" t="s">
        <v>47</v>
      </c>
    </row>
    <row r="187" spans="2:12" ht="38.25">
      <c r="B187" s="37">
        <v>84111500</v>
      </c>
      <c r="C187" s="101" t="s">
        <v>57</v>
      </c>
      <c r="D187" s="98" t="s">
        <v>48</v>
      </c>
      <c r="E187" s="100">
        <v>11</v>
      </c>
      <c r="F187" s="80" t="s">
        <v>44</v>
      </c>
      <c r="G187" s="97" t="s">
        <v>45</v>
      </c>
      <c r="H187" s="55">
        <v>39818900</v>
      </c>
      <c r="I187" s="49">
        <v>39818900</v>
      </c>
      <c r="J187" s="80" t="s">
        <v>203</v>
      </c>
      <c r="K187" s="80" t="s">
        <v>46</v>
      </c>
      <c r="L187" s="86" t="s">
        <v>47</v>
      </c>
    </row>
    <row r="188" spans="2:12" ht="38.25">
      <c r="B188" s="37">
        <v>84111500</v>
      </c>
      <c r="C188" s="101" t="s">
        <v>57</v>
      </c>
      <c r="D188" s="98" t="s">
        <v>48</v>
      </c>
      <c r="E188" s="100">
        <v>11</v>
      </c>
      <c r="F188" s="80" t="s">
        <v>44</v>
      </c>
      <c r="G188" s="97" t="s">
        <v>45</v>
      </c>
      <c r="H188" s="55">
        <v>39818900</v>
      </c>
      <c r="I188" s="49">
        <v>39818900</v>
      </c>
      <c r="J188" s="80" t="s">
        <v>203</v>
      </c>
      <c r="K188" s="80" t="s">
        <v>46</v>
      </c>
      <c r="L188" s="86" t="s">
        <v>47</v>
      </c>
    </row>
    <row r="189" spans="2:12" ht="38.25">
      <c r="B189" s="37">
        <v>84111500</v>
      </c>
      <c r="C189" s="101" t="s">
        <v>57</v>
      </c>
      <c r="D189" s="98" t="s">
        <v>48</v>
      </c>
      <c r="E189" s="100">
        <v>11</v>
      </c>
      <c r="F189" s="80" t="s">
        <v>44</v>
      </c>
      <c r="G189" s="97" t="s">
        <v>45</v>
      </c>
      <c r="H189" s="55">
        <v>39818900</v>
      </c>
      <c r="I189" s="49">
        <v>39818900</v>
      </c>
      <c r="J189" s="80" t="s">
        <v>203</v>
      </c>
      <c r="K189" s="80" t="s">
        <v>46</v>
      </c>
      <c r="L189" s="86" t="s">
        <v>47</v>
      </c>
    </row>
    <row r="190" spans="2:12" ht="32.25" customHeight="1">
      <c r="B190" s="37">
        <v>84111500</v>
      </c>
      <c r="C190" s="102" t="s">
        <v>59</v>
      </c>
      <c r="D190" s="98" t="s">
        <v>48</v>
      </c>
      <c r="E190" s="100">
        <v>11</v>
      </c>
      <c r="F190" s="80" t="s">
        <v>44</v>
      </c>
      <c r="G190" s="97" t="s">
        <v>45</v>
      </c>
      <c r="H190" s="55">
        <v>39818900</v>
      </c>
      <c r="I190" s="49">
        <v>39818900</v>
      </c>
      <c r="J190" s="80" t="s">
        <v>203</v>
      </c>
      <c r="K190" s="80" t="s">
        <v>46</v>
      </c>
      <c r="L190" s="86" t="s">
        <v>47</v>
      </c>
    </row>
    <row r="191" spans="2:12" ht="38.25">
      <c r="B191" s="37">
        <v>84111500</v>
      </c>
      <c r="C191" s="102" t="s">
        <v>60</v>
      </c>
      <c r="D191" s="98" t="s">
        <v>48</v>
      </c>
      <c r="E191" s="100">
        <v>11</v>
      </c>
      <c r="F191" s="80" t="s">
        <v>44</v>
      </c>
      <c r="G191" s="97" t="s">
        <v>45</v>
      </c>
      <c r="H191" s="55">
        <v>39818900</v>
      </c>
      <c r="I191" s="49">
        <v>39818900</v>
      </c>
      <c r="J191" s="80" t="s">
        <v>203</v>
      </c>
      <c r="K191" s="80" t="s">
        <v>46</v>
      </c>
      <c r="L191" s="86" t="s">
        <v>47</v>
      </c>
    </row>
    <row r="192" spans="2:12" ht="33.75" customHeight="1">
      <c r="B192" s="37">
        <v>84111500</v>
      </c>
      <c r="C192" s="102" t="s">
        <v>61</v>
      </c>
      <c r="D192" s="98" t="s">
        <v>48</v>
      </c>
      <c r="E192" s="100">
        <v>11</v>
      </c>
      <c r="F192" s="80" t="s">
        <v>44</v>
      </c>
      <c r="G192" s="97" t="s">
        <v>45</v>
      </c>
      <c r="H192" s="55">
        <v>39818900</v>
      </c>
      <c r="I192" s="49">
        <v>39818900</v>
      </c>
      <c r="J192" s="80" t="s">
        <v>203</v>
      </c>
      <c r="K192" s="80" t="s">
        <v>46</v>
      </c>
      <c r="L192" s="86" t="s">
        <v>47</v>
      </c>
    </row>
    <row r="193" spans="2:12" ht="30" customHeight="1">
      <c r="B193" s="37">
        <v>84111500</v>
      </c>
      <c r="C193" s="102" t="s">
        <v>59</v>
      </c>
      <c r="D193" s="98" t="s">
        <v>48</v>
      </c>
      <c r="E193" s="100">
        <v>11</v>
      </c>
      <c r="F193" s="80" t="s">
        <v>44</v>
      </c>
      <c r="G193" s="97" t="s">
        <v>45</v>
      </c>
      <c r="H193" s="55">
        <v>39818900</v>
      </c>
      <c r="I193" s="49">
        <v>39818900</v>
      </c>
      <c r="J193" s="80" t="s">
        <v>203</v>
      </c>
      <c r="K193" s="80" t="s">
        <v>46</v>
      </c>
      <c r="L193" s="86" t="s">
        <v>47</v>
      </c>
    </row>
    <row r="194" spans="2:12" ht="43.5" customHeight="1">
      <c r="B194" s="37">
        <v>84111500</v>
      </c>
      <c r="C194" s="101" t="s">
        <v>844</v>
      </c>
      <c r="D194" s="85" t="s">
        <v>62</v>
      </c>
      <c r="E194" s="91">
        <v>6</v>
      </c>
      <c r="F194" s="80" t="s">
        <v>44</v>
      </c>
      <c r="G194" s="97" t="s">
        <v>45</v>
      </c>
      <c r="H194" s="55">
        <v>21719400</v>
      </c>
      <c r="I194" s="49">
        <v>21719400</v>
      </c>
      <c r="J194" s="80" t="s">
        <v>203</v>
      </c>
      <c r="K194" s="80" t="s">
        <v>46</v>
      </c>
      <c r="L194" s="86" t="s">
        <v>47</v>
      </c>
    </row>
    <row r="195" spans="2:12" ht="32.25" customHeight="1">
      <c r="B195" s="37">
        <v>93141600</v>
      </c>
      <c r="C195" s="101" t="s">
        <v>63</v>
      </c>
      <c r="D195" s="98" t="s">
        <v>48</v>
      </c>
      <c r="E195" s="100">
        <v>11</v>
      </c>
      <c r="F195" s="80" t="s">
        <v>44</v>
      </c>
      <c r="G195" s="97" t="s">
        <v>45</v>
      </c>
      <c r="H195" s="55">
        <v>39818900</v>
      </c>
      <c r="I195" s="49">
        <v>39818900</v>
      </c>
      <c r="J195" s="80" t="s">
        <v>203</v>
      </c>
      <c r="K195" s="80" t="s">
        <v>46</v>
      </c>
      <c r="L195" s="86" t="s">
        <v>47</v>
      </c>
    </row>
    <row r="196" spans="2:12" ht="32.25" customHeight="1">
      <c r="B196" s="37">
        <v>84111500</v>
      </c>
      <c r="C196" s="101" t="s">
        <v>64</v>
      </c>
      <c r="D196" s="98" t="s">
        <v>48</v>
      </c>
      <c r="E196" s="100">
        <v>11</v>
      </c>
      <c r="F196" s="80" t="s">
        <v>44</v>
      </c>
      <c r="G196" s="97" t="s">
        <v>45</v>
      </c>
      <c r="H196" s="55">
        <v>39818900</v>
      </c>
      <c r="I196" s="49">
        <v>39818900</v>
      </c>
      <c r="J196" s="80" t="s">
        <v>203</v>
      </c>
      <c r="K196" s="80" t="s">
        <v>46</v>
      </c>
      <c r="L196" s="86" t="s">
        <v>47</v>
      </c>
    </row>
    <row r="197" spans="2:12" ht="45" customHeight="1">
      <c r="B197" s="37">
        <v>84111500</v>
      </c>
      <c r="C197" s="102" t="s">
        <v>845</v>
      </c>
      <c r="D197" s="98" t="s">
        <v>43</v>
      </c>
      <c r="E197" s="100">
        <v>12</v>
      </c>
      <c r="F197" s="80" t="s">
        <v>44</v>
      </c>
      <c r="G197" s="97" t="s">
        <v>45</v>
      </c>
      <c r="H197" s="55">
        <v>47509200</v>
      </c>
      <c r="I197" s="49">
        <v>47509200</v>
      </c>
      <c r="J197" s="80" t="s">
        <v>203</v>
      </c>
      <c r="K197" s="80" t="s">
        <v>46</v>
      </c>
      <c r="L197" s="86" t="s">
        <v>47</v>
      </c>
    </row>
    <row r="198" spans="2:12" ht="44.25" customHeight="1">
      <c r="B198" s="37">
        <v>84111500</v>
      </c>
      <c r="C198" s="102" t="s">
        <v>846</v>
      </c>
      <c r="D198" s="98" t="s">
        <v>43</v>
      </c>
      <c r="E198" s="100">
        <v>12</v>
      </c>
      <c r="F198" s="80" t="s">
        <v>44</v>
      </c>
      <c r="G198" s="97" t="s">
        <v>45</v>
      </c>
      <c r="H198" s="55">
        <v>47509200</v>
      </c>
      <c r="I198" s="49">
        <v>47509200</v>
      </c>
      <c r="J198" s="80" t="s">
        <v>203</v>
      </c>
      <c r="K198" s="80" t="s">
        <v>46</v>
      </c>
      <c r="L198" s="86" t="s">
        <v>47</v>
      </c>
    </row>
    <row r="199" spans="2:12" ht="38.25">
      <c r="B199" s="37">
        <v>84111500</v>
      </c>
      <c r="C199" s="101" t="s">
        <v>65</v>
      </c>
      <c r="D199" s="98" t="s">
        <v>43</v>
      </c>
      <c r="E199" s="100">
        <v>12</v>
      </c>
      <c r="F199" s="80" t="s">
        <v>44</v>
      </c>
      <c r="G199" s="97" t="s">
        <v>45</v>
      </c>
      <c r="H199" s="57">
        <v>29319600</v>
      </c>
      <c r="I199" s="49">
        <v>29319600</v>
      </c>
      <c r="J199" s="80" t="s">
        <v>203</v>
      </c>
      <c r="K199" s="80" t="s">
        <v>46</v>
      </c>
      <c r="L199" s="86" t="s">
        <v>47</v>
      </c>
    </row>
    <row r="200" spans="2:12" ht="38.25">
      <c r="B200" s="37">
        <v>84111500</v>
      </c>
      <c r="C200" s="101" t="s">
        <v>66</v>
      </c>
      <c r="D200" s="98" t="s">
        <v>43</v>
      </c>
      <c r="E200" s="100">
        <v>12</v>
      </c>
      <c r="F200" s="80" t="s">
        <v>44</v>
      </c>
      <c r="G200" s="97" t="s">
        <v>45</v>
      </c>
      <c r="H200" s="55">
        <v>20364720</v>
      </c>
      <c r="I200" s="49">
        <v>20364720</v>
      </c>
      <c r="J200" s="80" t="s">
        <v>203</v>
      </c>
      <c r="K200" s="80" t="s">
        <v>46</v>
      </c>
      <c r="L200" s="86" t="s">
        <v>47</v>
      </c>
    </row>
    <row r="201" spans="2:12" ht="38.25">
      <c r="B201" s="37">
        <v>80101600</v>
      </c>
      <c r="C201" s="101" t="s">
        <v>67</v>
      </c>
      <c r="D201" s="98" t="s">
        <v>43</v>
      </c>
      <c r="E201" s="100">
        <v>12</v>
      </c>
      <c r="F201" s="80" t="s">
        <v>44</v>
      </c>
      <c r="G201" s="97" t="s">
        <v>45</v>
      </c>
      <c r="H201" s="55">
        <v>48000000</v>
      </c>
      <c r="I201" s="49">
        <v>48000000</v>
      </c>
      <c r="J201" s="80" t="s">
        <v>203</v>
      </c>
      <c r="K201" s="80" t="s">
        <v>46</v>
      </c>
      <c r="L201" s="86" t="s">
        <v>47</v>
      </c>
    </row>
    <row r="202" spans="2:12" ht="38.25">
      <c r="B202" s="37">
        <v>84111500</v>
      </c>
      <c r="C202" s="101" t="s">
        <v>847</v>
      </c>
      <c r="D202" s="98" t="s">
        <v>43</v>
      </c>
      <c r="E202" s="100">
        <v>12</v>
      </c>
      <c r="F202" s="80" t="s">
        <v>44</v>
      </c>
      <c r="G202" s="97" t="s">
        <v>45</v>
      </c>
      <c r="H202" s="55">
        <v>47509200</v>
      </c>
      <c r="I202" s="49">
        <v>47509200</v>
      </c>
      <c r="J202" s="80" t="s">
        <v>203</v>
      </c>
      <c r="K202" s="80" t="s">
        <v>46</v>
      </c>
      <c r="L202" s="86" t="s">
        <v>47</v>
      </c>
    </row>
    <row r="203" spans="2:12" ht="38.25">
      <c r="B203" s="37">
        <v>84111500</v>
      </c>
      <c r="C203" s="101" t="s">
        <v>848</v>
      </c>
      <c r="D203" s="98" t="s">
        <v>50</v>
      </c>
      <c r="E203" s="100">
        <v>12</v>
      </c>
      <c r="F203" s="80" t="s">
        <v>44</v>
      </c>
      <c r="G203" s="97" t="s">
        <v>45</v>
      </c>
      <c r="H203" s="55">
        <v>47509200</v>
      </c>
      <c r="I203" s="49">
        <v>31672800</v>
      </c>
      <c r="J203" s="80" t="s">
        <v>203</v>
      </c>
      <c r="K203" s="80" t="s">
        <v>46</v>
      </c>
      <c r="L203" s="86" t="s">
        <v>47</v>
      </c>
    </row>
    <row r="204" spans="2:12" ht="38.25">
      <c r="B204" s="37">
        <v>93141600</v>
      </c>
      <c r="C204" s="103" t="s">
        <v>68</v>
      </c>
      <c r="D204" s="98" t="s">
        <v>48</v>
      </c>
      <c r="E204" s="100">
        <v>11</v>
      </c>
      <c r="F204" s="80" t="s">
        <v>44</v>
      </c>
      <c r="G204" s="97" t="s">
        <v>45</v>
      </c>
      <c r="H204" s="55">
        <v>39818900</v>
      </c>
      <c r="I204" s="49">
        <v>39818900</v>
      </c>
      <c r="J204" s="80" t="s">
        <v>203</v>
      </c>
      <c r="K204" s="80" t="s">
        <v>46</v>
      </c>
      <c r="L204" s="86" t="s">
        <v>47</v>
      </c>
    </row>
    <row r="205" spans="2:12" ht="38.25">
      <c r="B205" s="37">
        <v>93141600</v>
      </c>
      <c r="C205" s="103" t="s">
        <v>68</v>
      </c>
      <c r="D205" s="98" t="s">
        <v>48</v>
      </c>
      <c r="E205" s="100">
        <v>11</v>
      </c>
      <c r="F205" s="80" t="s">
        <v>44</v>
      </c>
      <c r="G205" s="97" t="s">
        <v>45</v>
      </c>
      <c r="H205" s="55">
        <v>39818900</v>
      </c>
      <c r="I205" s="49">
        <v>39818900</v>
      </c>
      <c r="J205" s="80" t="s">
        <v>203</v>
      </c>
      <c r="K205" s="80" t="s">
        <v>46</v>
      </c>
      <c r="L205" s="86" t="s">
        <v>47</v>
      </c>
    </row>
    <row r="206" spans="2:12" ht="38.25">
      <c r="B206" s="37">
        <v>93141600</v>
      </c>
      <c r="C206" s="103" t="s">
        <v>68</v>
      </c>
      <c r="D206" s="98" t="s">
        <v>48</v>
      </c>
      <c r="E206" s="100">
        <v>11</v>
      </c>
      <c r="F206" s="80" t="s">
        <v>44</v>
      </c>
      <c r="G206" s="97" t="s">
        <v>45</v>
      </c>
      <c r="H206" s="55">
        <v>39818900</v>
      </c>
      <c r="I206" s="49">
        <v>39818900</v>
      </c>
      <c r="J206" s="80" t="s">
        <v>203</v>
      </c>
      <c r="K206" s="80" t="s">
        <v>46</v>
      </c>
      <c r="L206" s="86" t="s">
        <v>47</v>
      </c>
    </row>
    <row r="207" spans="2:12" ht="38.25">
      <c r="B207" s="37">
        <v>93141600</v>
      </c>
      <c r="C207" s="103" t="s">
        <v>68</v>
      </c>
      <c r="D207" s="98" t="s">
        <v>48</v>
      </c>
      <c r="E207" s="100">
        <v>11</v>
      </c>
      <c r="F207" s="80" t="s">
        <v>44</v>
      </c>
      <c r="G207" s="97" t="s">
        <v>45</v>
      </c>
      <c r="H207" s="55">
        <v>39818900</v>
      </c>
      <c r="I207" s="49">
        <v>39818900</v>
      </c>
      <c r="J207" s="80" t="s">
        <v>203</v>
      </c>
      <c r="K207" s="80" t="s">
        <v>46</v>
      </c>
      <c r="L207" s="86" t="s">
        <v>47</v>
      </c>
    </row>
    <row r="208" spans="2:12" ht="38.25">
      <c r="B208" s="37">
        <v>93141600</v>
      </c>
      <c r="C208" s="103" t="s">
        <v>68</v>
      </c>
      <c r="D208" s="98" t="s">
        <v>36</v>
      </c>
      <c r="E208" s="100">
        <v>9</v>
      </c>
      <c r="F208" s="80" t="s">
        <v>44</v>
      </c>
      <c r="G208" s="97" t="s">
        <v>45</v>
      </c>
      <c r="H208" s="55">
        <v>32579100</v>
      </c>
      <c r="I208" s="49">
        <v>32579100</v>
      </c>
      <c r="J208" s="80" t="s">
        <v>203</v>
      </c>
      <c r="K208" s="80" t="s">
        <v>46</v>
      </c>
      <c r="L208" s="86" t="s">
        <v>47</v>
      </c>
    </row>
    <row r="209" spans="2:12" ht="38.25">
      <c r="B209" s="37">
        <v>93141600</v>
      </c>
      <c r="C209" s="103" t="s">
        <v>68</v>
      </c>
      <c r="D209" s="98" t="s">
        <v>48</v>
      </c>
      <c r="E209" s="100">
        <v>11</v>
      </c>
      <c r="F209" s="80" t="s">
        <v>44</v>
      </c>
      <c r="G209" s="97" t="s">
        <v>45</v>
      </c>
      <c r="H209" s="55">
        <v>39818900</v>
      </c>
      <c r="I209" s="49">
        <v>39818900</v>
      </c>
      <c r="J209" s="80" t="s">
        <v>203</v>
      </c>
      <c r="K209" s="80" t="s">
        <v>46</v>
      </c>
      <c r="L209" s="86" t="s">
        <v>47</v>
      </c>
    </row>
    <row r="210" spans="2:12" ht="38.25">
      <c r="B210" s="80">
        <v>82141500</v>
      </c>
      <c r="C210" s="101" t="s">
        <v>69</v>
      </c>
      <c r="D210" s="98" t="s">
        <v>48</v>
      </c>
      <c r="E210" s="100">
        <v>11</v>
      </c>
      <c r="F210" s="80" t="s">
        <v>44</v>
      </c>
      <c r="G210" s="97" t="s">
        <v>45</v>
      </c>
      <c r="H210" s="55">
        <v>39818900</v>
      </c>
      <c r="I210" s="49">
        <v>39818900</v>
      </c>
      <c r="J210" s="80" t="s">
        <v>203</v>
      </c>
      <c r="K210" s="80" t="s">
        <v>46</v>
      </c>
      <c r="L210" s="86" t="s">
        <v>47</v>
      </c>
    </row>
    <row r="211" spans="2:12" ht="30" customHeight="1">
      <c r="B211" s="37">
        <v>85122200</v>
      </c>
      <c r="C211" s="76" t="s">
        <v>849</v>
      </c>
      <c r="D211" s="98" t="s">
        <v>48</v>
      </c>
      <c r="E211" s="104">
        <v>10</v>
      </c>
      <c r="F211" s="80" t="s">
        <v>44</v>
      </c>
      <c r="G211" s="97" t="s">
        <v>70</v>
      </c>
      <c r="H211" s="59">
        <v>39550000</v>
      </c>
      <c r="I211" s="49">
        <v>39550000</v>
      </c>
      <c r="J211" s="80" t="s">
        <v>203</v>
      </c>
      <c r="K211" s="80" t="s">
        <v>46</v>
      </c>
      <c r="L211" s="86" t="s">
        <v>47</v>
      </c>
    </row>
    <row r="212" spans="2:12" ht="30.75" customHeight="1">
      <c r="B212" s="37">
        <v>85122200</v>
      </c>
      <c r="C212" s="76" t="s">
        <v>71</v>
      </c>
      <c r="D212" s="98" t="s">
        <v>48</v>
      </c>
      <c r="E212" s="104">
        <v>8</v>
      </c>
      <c r="F212" s="80" t="s">
        <v>44</v>
      </c>
      <c r="G212" s="97" t="s">
        <v>70</v>
      </c>
      <c r="H212" s="59">
        <v>27200000</v>
      </c>
      <c r="I212" s="49">
        <v>27200000</v>
      </c>
      <c r="J212" s="80" t="s">
        <v>203</v>
      </c>
      <c r="K212" s="80" t="s">
        <v>46</v>
      </c>
      <c r="L212" s="86" t="s">
        <v>47</v>
      </c>
    </row>
    <row r="213" spans="2:12" ht="35.25" customHeight="1">
      <c r="B213" s="37">
        <v>85122200</v>
      </c>
      <c r="C213" s="105" t="s">
        <v>72</v>
      </c>
      <c r="D213" s="98" t="s">
        <v>48</v>
      </c>
      <c r="E213" s="104">
        <v>8</v>
      </c>
      <c r="F213" s="80" t="s">
        <v>44</v>
      </c>
      <c r="G213" s="97" t="s">
        <v>70</v>
      </c>
      <c r="H213" s="59">
        <v>27200000</v>
      </c>
      <c r="I213" s="49">
        <v>27200000</v>
      </c>
      <c r="J213" s="80" t="s">
        <v>203</v>
      </c>
      <c r="K213" s="80" t="s">
        <v>46</v>
      </c>
      <c r="L213" s="86" t="s">
        <v>47</v>
      </c>
    </row>
    <row r="214" spans="2:12" ht="25.5">
      <c r="B214" s="37">
        <v>81101600</v>
      </c>
      <c r="C214" s="76" t="s">
        <v>850</v>
      </c>
      <c r="D214" s="98" t="s">
        <v>48</v>
      </c>
      <c r="E214" s="104">
        <v>10</v>
      </c>
      <c r="F214" s="80" t="s">
        <v>44</v>
      </c>
      <c r="G214" s="97" t="s">
        <v>70</v>
      </c>
      <c r="H214" s="59">
        <v>40000000</v>
      </c>
      <c r="I214" s="49">
        <v>40000000</v>
      </c>
      <c r="J214" s="80" t="s">
        <v>203</v>
      </c>
      <c r="K214" s="80" t="s">
        <v>46</v>
      </c>
      <c r="L214" s="86" t="s">
        <v>47</v>
      </c>
    </row>
    <row r="215" spans="2:12" ht="30.75" customHeight="1">
      <c r="B215" s="37">
        <v>80161500</v>
      </c>
      <c r="C215" s="76" t="s">
        <v>73</v>
      </c>
      <c r="D215" s="98" t="s">
        <v>48</v>
      </c>
      <c r="E215" s="104">
        <v>8</v>
      </c>
      <c r="F215" s="80" t="s">
        <v>44</v>
      </c>
      <c r="G215" s="97" t="s">
        <v>70</v>
      </c>
      <c r="H215" s="59">
        <v>28136000</v>
      </c>
      <c r="I215" s="49">
        <v>28136000</v>
      </c>
      <c r="J215" s="80" t="s">
        <v>203</v>
      </c>
      <c r="K215" s="80" t="s">
        <v>46</v>
      </c>
      <c r="L215" s="86" t="s">
        <v>47</v>
      </c>
    </row>
    <row r="216" spans="2:12" ht="30" customHeight="1">
      <c r="B216" s="37">
        <v>80161500</v>
      </c>
      <c r="C216" s="76" t="s">
        <v>74</v>
      </c>
      <c r="D216" s="98" t="s">
        <v>48</v>
      </c>
      <c r="E216" s="104">
        <v>3</v>
      </c>
      <c r="F216" s="80" t="s">
        <v>44</v>
      </c>
      <c r="G216" s="97" t="s">
        <v>70</v>
      </c>
      <c r="H216" s="59">
        <v>10551000</v>
      </c>
      <c r="I216" s="49">
        <v>10551000</v>
      </c>
      <c r="J216" s="80" t="s">
        <v>203</v>
      </c>
      <c r="K216" s="80" t="s">
        <v>46</v>
      </c>
      <c r="L216" s="86" t="s">
        <v>47</v>
      </c>
    </row>
    <row r="217" spans="2:12" ht="49.5" customHeight="1">
      <c r="B217" s="37" t="s">
        <v>867</v>
      </c>
      <c r="C217" s="76" t="s">
        <v>75</v>
      </c>
      <c r="D217" s="98" t="s">
        <v>48</v>
      </c>
      <c r="E217" s="104">
        <v>5</v>
      </c>
      <c r="F217" s="80" t="s">
        <v>44</v>
      </c>
      <c r="G217" s="97" t="s">
        <v>70</v>
      </c>
      <c r="H217" s="59">
        <v>17585000</v>
      </c>
      <c r="I217" s="49">
        <v>17585000</v>
      </c>
      <c r="J217" s="80" t="s">
        <v>203</v>
      </c>
      <c r="K217" s="80" t="s">
        <v>46</v>
      </c>
      <c r="L217" s="86" t="s">
        <v>47</v>
      </c>
    </row>
    <row r="218" spans="2:12" ht="25.5">
      <c r="B218" s="37" t="s">
        <v>868</v>
      </c>
      <c r="C218" s="76" t="s">
        <v>76</v>
      </c>
      <c r="D218" s="98" t="s">
        <v>48</v>
      </c>
      <c r="E218" s="104">
        <v>2</v>
      </c>
      <c r="F218" s="80" t="s">
        <v>44</v>
      </c>
      <c r="G218" s="97" t="s">
        <v>70</v>
      </c>
      <c r="H218" s="59">
        <v>7034000</v>
      </c>
      <c r="I218" s="49">
        <v>7034000</v>
      </c>
      <c r="J218" s="80" t="s">
        <v>203</v>
      </c>
      <c r="K218" s="80" t="s">
        <v>46</v>
      </c>
      <c r="L218" s="86" t="s">
        <v>47</v>
      </c>
    </row>
    <row r="219" spans="2:12" ht="25.5">
      <c r="B219" s="37">
        <v>93141600</v>
      </c>
      <c r="C219" s="76" t="s">
        <v>851</v>
      </c>
      <c r="D219" s="98" t="s">
        <v>48</v>
      </c>
      <c r="E219" s="104">
        <v>10</v>
      </c>
      <c r="F219" s="80" t="s">
        <v>44</v>
      </c>
      <c r="G219" s="97" t="s">
        <v>70</v>
      </c>
      <c r="H219" s="59">
        <v>39550000</v>
      </c>
      <c r="I219" s="49">
        <v>39550000</v>
      </c>
      <c r="J219" s="80" t="s">
        <v>203</v>
      </c>
      <c r="K219" s="80" t="s">
        <v>46</v>
      </c>
      <c r="L219" s="86" t="s">
        <v>47</v>
      </c>
    </row>
    <row r="220" spans="2:12" ht="25.5">
      <c r="B220" s="37">
        <v>93141600</v>
      </c>
      <c r="C220" s="106" t="s">
        <v>77</v>
      </c>
      <c r="D220" s="98" t="s">
        <v>48</v>
      </c>
      <c r="E220" s="104">
        <v>8</v>
      </c>
      <c r="F220" s="80" t="s">
        <v>44</v>
      </c>
      <c r="G220" s="97" t="s">
        <v>70</v>
      </c>
      <c r="H220" s="59">
        <v>27400000</v>
      </c>
      <c r="I220" s="49">
        <v>27400000</v>
      </c>
      <c r="J220" s="80" t="s">
        <v>203</v>
      </c>
      <c r="K220" s="80" t="s">
        <v>46</v>
      </c>
      <c r="L220" s="86" t="s">
        <v>47</v>
      </c>
    </row>
    <row r="221" spans="2:12" ht="25.5">
      <c r="B221" s="37">
        <v>93141600</v>
      </c>
      <c r="C221" s="106" t="s">
        <v>77</v>
      </c>
      <c r="D221" s="98" t="s">
        <v>48</v>
      </c>
      <c r="E221" s="104">
        <v>8</v>
      </c>
      <c r="F221" s="80" t="s">
        <v>44</v>
      </c>
      <c r="G221" s="97" t="s">
        <v>70</v>
      </c>
      <c r="H221" s="59">
        <v>27400000</v>
      </c>
      <c r="I221" s="49">
        <v>27400000</v>
      </c>
      <c r="J221" s="80" t="s">
        <v>203</v>
      </c>
      <c r="K221" s="80" t="s">
        <v>46</v>
      </c>
      <c r="L221" s="86" t="s">
        <v>47</v>
      </c>
    </row>
    <row r="222" spans="2:12" ht="25.5">
      <c r="B222" s="37">
        <v>93141600</v>
      </c>
      <c r="C222" s="106" t="s">
        <v>78</v>
      </c>
      <c r="D222" s="98" t="s">
        <v>48</v>
      </c>
      <c r="E222" s="104">
        <v>8</v>
      </c>
      <c r="F222" s="80" t="s">
        <v>44</v>
      </c>
      <c r="G222" s="97" t="s">
        <v>70</v>
      </c>
      <c r="H222" s="59">
        <v>27400000</v>
      </c>
      <c r="I222" s="49">
        <v>27400000</v>
      </c>
      <c r="J222" s="80" t="s">
        <v>203</v>
      </c>
      <c r="K222" s="80" t="s">
        <v>46</v>
      </c>
      <c r="L222" s="86" t="s">
        <v>47</v>
      </c>
    </row>
    <row r="223" spans="2:12" ht="25.5">
      <c r="B223" s="37">
        <v>93141600</v>
      </c>
      <c r="C223" s="106" t="s">
        <v>77</v>
      </c>
      <c r="D223" s="98" t="s">
        <v>48</v>
      </c>
      <c r="E223" s="104">
        <v>8</v>
      </c>
      <c r="F223" s="80" t="s">
        <v>44</v>
      </c>
      <c r="G223" s="97" t="s">
        <v>70</v>
      </c>
      <c r="H223" s="59">
        <v>27400000</v>
      </c>
      <c r="I223" s="49">
        <v>27400000</v>
      </c>
      <c r="J223" s="80" t="s">
        <v>203</v>
      </c>
      <c r="K223" s="80" t="s">
        <v>46</v>
      </c>
      <c r="L223" s="86" t="s">
        <v>47</v>
      </c>
    </row>
    <row r="224" spans="2:12" ht="25.5">
      <c r="B224" s="37">
        <v>93141600</v>
      </c>
      <c r="C224" s="106" t="s">
        <v>78</v>
      </c>
      <c r="D224" s="98" t="s">
        <v>48</v>
      </c>
      <c r="E224" s="104">
        <v>8</v>
      </c>
      <c r="F224" s="80" t="s">
        <v>44</v>
      </c>
      <c r="G224" s="97" t="s">
        <v>70</v>
      </c>
      <c r="H224" s="59">
        <v>27400000</v>
      </c>
      <c r="I224" s="49">
        <v>27400000</v>
      </c>
      <c r="J224" s="80" t="s">
        <v>203</v>
      </c>
      <c r="K224" s="80" t="s">
        <v>46</v>
      </c>
      <c r="L224" s="86" t="s">
        <v>47</v>
      </c>
    </row>
    <row r="225" spans="2:12" ht="25.5">
      <c r="B225" s="37">
        <v>80121800</v>
      </c>
      <c r="C225" s="107" t="s">
        <v>79</v>
      </c>
      <c r="D225" s="85" t="s">
        <v>43</v>
      </c>
      <c r="E225" s="108">
        <v>12</v>
      </c>
      <c r="F225" s="80" t="s">
        <v>44</v>
      </c>
      <c r="G225" s="97" t="s">
        <v>80</v>
      </c>
      <c r="H225" s="52">
        <v>44820000</v>
      </c>
      <c r="I225" s="49">
        <v>44820000</v>
      </c>
      <c r="J225" s="80" t="s">
        <v>203</v>
      </c>
      <c r="K225" s="80" t="s">
        <v>46</v>
      </c>
      <c r="L225" s="86" t="s">
        <v>47</v>
      </c>
    </row>
    <row r="226" spans="2:12" ht="38.25">
      <c r="B226" s="78">
        <v>15101500</v>
      </c>
      <c r="C226" s="109" t="s">
        <v>82</v>
      </c>
      <c r="D226" s="110" t="s">
        <v>153</v>
      </c>
      <c r="E226" s="78" t="s">
        <v>155</v>
      </c>
      <c r="F226" s="78" t="s">
        <v>163</v>
      </c>
      <c r="G226" s="78" t="s">
        <v>170</v>
      </c>
      <c r="H226" s="60">
        <v>10000000</v>
      </c>
      <c r="I226" s="60">
        <v>10000000</v>
      </c>
      <c r="J226" s="80" t="s">
        <v>203</v>
      </c>
      <c r="K226" s="80" t="s">
        <v>46</v>
      </c>
      <c r="L226" s="105" t="s">
        <v>179</v>
      </c>
    </row>
    <row r="227" spans="2:12" ht="38.25">
      <c r="B227" s="78">
        <v>15101500</v>
      </c>
      <c r="C227" s="109" t="s">
        <v>83</v>
      </c>
      <c r="D227" s="110" t="s">
        <v>153</v>
      </c>
      <c r="E227" s="78" t="s">
        <v>155</v>
      </c>
      <c r="F227" s="78" t="s">
        <v>163</v>
      </c>
      <c r="G227" s="78" t="s">
        <v>170</v>
      </c>
      <c r="H227" s="60">
        <v>30000000</v>
      </c>
      <c r="I227" s="60">
        <v>30000000</v>
      </c>
      <c r="J227" s="80" t="s">
        <v>203</v>
      </c>
      <c r="K227" s="80" t="s">
        <v>46</v>
      </c>
      <c r="L227" s="105" t="s">
        <v>179</v>
      </c>
    </row>
    <row r="228" spans="2:12" ht="38.25">
      <c r="B228" s="78">
        <v>15101500</v>
      </c>
      <c r="C228" s="109" t="s">
        <v>84</v>
      </c>
      <c r="D228" s="110" t="s">
        <v>153</v>
      </c>
      <c r="E228" s="78" t="s">
        <v>155</v>
      </c>
      <c r="F228" s="78" t="s">
        <v>163</v>
      </c>
      <c r="G228" s="78" t="s">
        <v>170</v>
      </c>
      <c r="H228" s="60">
        <v>25000000</v>
      </c>
      <c r="I228" s="60">
        <v>25000000</v>
      </c>
      <c r="J228" s="80" t="s">
        <v>203</v>
      </c>
      <c r="K228" s="80" t="s">
        <v>46</v>
      </c>
      <c r="L228" s="105" t="s">
        <v>179</v>
      </c>
    </row>
    <row r="229" spans="2:12" ht="38.25">
      <c r="B229" s="78">
        <v>15101500</v>
      </c>
      <c r="C229" s="109" t="s">
        <v>85</v>
      </c>
      <c r="D229" s="110" t="s">
        <v>153</v>
      </c>
      <c r="E229" s="78" t="s">
        <v>155</v>
      </c>
      <c r="F229" s="78" t="s">
        <v>163</v>
      </c>
      <c r="G229" s="78" t="s">
        <v>170</v>
      </c>
      <c r="H229" s="60">
        <v>15000000</v>
      </c>
      <c r="I229" s="60">
        <v>15000000</v>
      </c>
      <c r="J229" s="80" t="s">
        <v>203</v>
      </c>
      <c r="K229" s="80" t="s">
        <v>46</v>
      </c>
      <c r="L229" s="105" t="s">
        <v>179</v>
      </c>
    </row>
    <row r="230" spans="2:12" ht="38.25">
      <c r="B230" s="78">
        <v>78181500</v>
      </c>
      <c r="C230" s="109" t="s">
        <v>86</v>
      </c>
      <c r="D230" s="110" t="s">
        <v>153</v>
      </c>
      <c r="E230" s="78" t="s">
        <v>156</v>
      </c>
      <c r="F230" s="78" t="s">
        <v>163</v>
      </c>
      <c r="G230" s="78" t="s">
        <v>170</v>
      </c>
      <c r="H230" s="60">
        <v>7500000</v>
      </c>
      <c r="I230" s="60">
        <v>7500000</v>
      </c>
      <c r="J230" s="80" t="s">
        <v>203</v>
      </c>
      <c r="K230" s="80" t="s">
        <v>46</v>
      </c>
      <c r="L230" s="105" t="s">
        <v>179</v>
      </c>
    </row>
    <row r="231" spans="2:12" ht="38.25">
      <c r="B231" s="78">
        <v>78181500</v>
      </c>
      <c r="C231" s="109" t="s">
        <v>87</v>
      </c>
      <c r="D231" s="110" t="s">
        <v>153</v>
      </c>
      <c r="E231" s="78" t="s">
        <v>156</v>
      </c>
      <c r="F231" s="78" t="s">
        <v>163</v>
      </c>
      <c r="G231" s="78" t="s">
        <v>170</v>
      </c>
      <c r="H231" s="60">
        <v>7500000</v>
      </c>
      <c r="I231" s="60">
        <v>7500000</v>
      </c>
      <c r="J231" s="80" t="s">
        <v>203</v>
      </c>
      <c r="K231" s="80" t="s">
        <v>46</v>
      </c>
      <c r="L231" s="105" t="s">
        <v>179</v>
      </c>
    </row>
    <row r="232" spans="2:12" ht="32.25" customHeight="1">
      <c r="B232" s="78" t="s">
        <v>874</v>
      </c>
      <c r="C232" s="111" t="s">
        <v>88</v>
      </c>
      <c r="D232" s="110" t="s">
        <v>153</v>
      </c>
      <c r="E232" s="78" t="s">
        <v>157</v>
      </c>
      <c r="F232" s="78" t="s">
        <v>163</v>
      </c>
      <c r="G232" s="78" t="s">
        <v>170</v>
      </c>
      <c r="H232" s="60">
        <v>10000000</v>
      </c>
      <c r="I232" s="60">
        <v>10000000</v>
      </c>
      <c r="J232" s="80" t="s">
        <v>203</v>
      </c>
      <c r="K232" s="80" t="s">
        <v>46</v>
      </c>
      <c r="L232" s="105" t="s">
        <v>179</v>
      </c>
    </row>
    <row r="233" spans="2:12" ht="38.25">
      <c r="B233" s="78">
        <v>25111508</v>
      </c>
      <c r="C233" s="112" t="s">
        <v>89</v>
      </c>
      <c r="D233" s="110" t="s">
        <v>153</v>
      </c>
      <c r="E233" s="78" t="s">
        <v>157</v>
      </c>
      <c r="F233" s="78" t="s">
        <v>163</v>
      </c>
      <c r="G233" s="78" t="s">
        <v>170</v>
      </c>
      <c r="H233" s="60">
        <v>36000000</v>
      </c>
      <c r="I233" s="60">
        <v>36000000</v>
      </c>
      <c r="J233" s="80" t="s">
        <v>203</v>
      </c>
      <c r="K233" s="80" t="s">
        <v>46</v>
      </c>
      <c r="L233" s="105" t="s">
        <v>179</v>
      </c>
    </row>
    <row r="234" spans="2:12" ht="38.25">
      <c r="B234" s="78">
        <v>49121508</v>
      </c>
      <c r="C234" s="112" t="s">
        <v>90</v>
      </c>
      <c r="D234" s="110" t="s">
        <v>153</v>
      </c>
      <c r="E234" s="78" t="s">
        <v>157</v>
      </c>
      <c r="F234" s="78" t="s">
        <v>163</v>
      </c>
      <c r="G234" s="78" t="s">
        <v>170</v>
      </c>
      <c r="H234" s="60">
        <v>10000000</v>
      </c>
      <c r="I234" s="60">
        <v>10000000</v>
      </c>
      <c r="J234" s="80" t="s">
        <v>203</v>
      </c>
      <c r="K234" s="80" t="s">
        <v>46</v>
      </c>
      <c r="L234" s="105" t="s">
        <v>179</v>
      </c>
    </row>
    <row r="235" spans="2:12" ht="63.75">
      <c r="B235" s="78" t="s">
        <v>81</v>
      </c>
      <c r="C235" s="111" t="s">
        <v>91</v>
      </c>
      <c r="D235" s="110" t="s">
        <v>153</v>
      </c>
      <c r="E235" s="78" t="s">
        <v>155</v>
      </c>
      <c r="F235" s="78" t="s">
        <v>163</v>
      </c>
      <c r="G235" s="78" t="s">
        <v>170</v>
      </c>
      <c r="H235" s="60">
        <v>20000000</v>
      </c>
      <c r="I235" s="60">
        <v>20000000</v>
      </c>
      <c r="J235" s="80" t="s">
        <v>203</v>
      </c>
      <c r="K235" s="80" t="s">
        <v>46</v>
      </c>
      <c r="L235" s="105" t="s">
        <v>179</v>
      </c>
    </row>
    <row r="236" spans="2:12" ht="86.25" customHeight="1">
      <c r="B236" s="43">
        <v>76121900</v>
      </c>
      <c r="C236" s="113" t="s">
        <v>92</v>
      </c>
      <c r="D236" s="110" t="s">
        <v>153</v>
      </c>
      <c r="E236" s="78" t="s">
        <v>155</v>
      </c>
      <c r="F236" s="78" t="s">
        <v>163</v>
      </c>
      <c r="G236" s="78" t="s">
        <v>171</v>
      </c>
      <c r="H236" s="60">
        <v>10000000</v>
      </c>
      <c r="I236" s="60">
        <v>10000000</v>
      </c>
      <c r="J236" s="80" t="s">
        <v>203</v>
      </c>
      <c r="K236" s="80" t="s">
        <v>46</v>
      </c>
      <c r="L236" s="105" t="s">
        <v>180</v>
      </c>
    </row>
    <row r="237" spans="2:12" ht="40.5" customHeight="1">
      <c r="B237" s="33">
        <v>81112100</v>
      </c>
      <c r="C237" s="113" t="s">
        <v>93</v>
      </c>
      <c r="D237" s="110" t="s">
        <v>153</v>
      </c>
      <c r="E237" s="33" t="s">
        <v>158</v>
      </c>
      <c r="F237" s="78" t="s">
        <v>163</v>
      </c>
      <c r="G237" s="78" t="s">
        <v>170</v>
      </c>
      <c r="H237" s="60">
        <v>7000000</v>
      </c>
      <c r="I237" s="60">
        <v>7000000</v>
      </c>
      <c r="J237" s="80" t="s">
        <v>203</v>
      </c>
      <c r="K237" s="80" t="s">
        <v>46</v>
      </c>
      <c r="L237" s="105" t="s">
        <v>179</v>
      </c>
    </row>
    <row r="238" spans="2:12" ht="45" customHeight="1">
      <c r="B238" s="33">
        <v>81112100</v>
      </c>
      <c r="C238" s="113" t="s">
        <v>94</v>
      </c>
      <c r="D238" s="110" t="s">
        <v>153</v>
      </c>
      <c r="E238" s="33" t="s">
        <v>158</v>
      </c>
      <c r="F238" s="78" t="s">
        <v>163</v>
      </c>
      <c r="G238" s="78" t="s">
        <v>172</v>
      </c>
      <c r="H238" s="60">
        <v>20302000</v>
      </c>
      <c r="I238" s="60">
        <v>20302000</v>
      </c>
      <c r="J238" s="80" t="s">
        <v>203</v>
      </c>
      <c r="K238" s="80" t="s">
        <v>46</v>
      </c>
      <c r="L238" s="105" t="s">
        <v>181</v>
      </c>
    </row>
    <row r="239" spans="2:12" ht="48" customHeight="1">
      <c r="B239" s="33">
        <v>78181900</v>
      </c>
      <c r="C239" s="113" t="s">
        <v>95</v>
      </c>
      <c r="D239" s="110" t="s">
        <v>153</v>
      </c>
      <c r="E239" s="33" t="s">
        <v>157</v>
      </c>
      <c r="F239" s="78" t="s">
        <v>163</v>
      </c>
      <c r="G239" s="78" t="s">
        <v>170</v>
      </c>
      <c r="H239" s="60">
        <v>10000000</v>
      </c>
      <c r="I239" s="60">
        <v>10000000</v>
      </c>
      <c r="J239" s="80" t="s">
        <v>203</v>
      </c>
      <c r="K239" s="80" t="s">
        <v>46</v>
      </c>
      <c r="L239" s="105" t="s">
        <v>179</v>
      </c>
    </row>
    <row r="240" spans="2:12" ht="38.25">
      <c r="B240" s="37">
        <v>41111500</v>
      </c>
      <c r="C240" s="105" t="s">
        <v>96</v>
      </c>
      <c r="D240" s="110" t="s">
        <v>153</v>
      </c>
      <c r="E240" s="78" t="s">
        <v>159</v>
      </c>
      <c r="F240" s="78" t="s">
        <v>164</v>
      </c>
      <c r="G240" s="78" t="s">
        <v>172</v>
      </c>
      <c r="H240" s="60">
        <v>600000000</v>
      </c>
      <c r="I240" s="60">
        <v>600000000</v>
      </c>
      <c r="J240" s="80" t="s">
        <v>203</v>
      </c>
      <c r="K240" s="80" t="s">
        <v>46</v>
      </c>
      <c r="L240" s="105" t="s">
        <v>182</v>
      </c>
    </row>
    <row r="241" spans="2:12" ht="51">
      <c r="B241" s="78">
        <v>78181500</v>
      </c>
      <c r="C241" s="109" t="s">
        <v>97</v>
      </c>
      <c r="D241" s="110" t="s">
        <v>154</v>
      </c>
      <c r="E241" s="78" t="s">
        <v>157</v>
      </c>
      <c r="F241" s="78" t="s">
        <v>163</v>
      </c>
      <c r="G241" s="78" t="s">
        <v>173</v>
      </c>
      <c r="H241" s="60">
        <v>20000000</v>
      </c>
      <c r="I241" s="60">
        <v>20000000</v>
      </c>
      <c r="J241" s="80" t="s">
        <v>203</v>
      </c>
      <c r="K241" s="80" t="s">
        <v>46</v>
      </c>
      <c r="L241" s="105" t="s">
        <v>183</v>
      </c>
    </row>
    <row r="242" spans="2:12" ht="51">
      <c r="B242" s="37">
        <v>41111500</v>
      </c>
      <c r="C242" s="105" t="s">
        <v>98</v>
      </c>
      <c r="D242" s="110" t="s">
        <v>153</v>
      </c>
      <c r="E242" s="78" t="s">
        <v>157</v>
      </c>
      <c r="F242" s="78" t="s">
        <v>163</v>
      </c>
      <c r="G242" s="78" t="s">
        <v>172</v>
      </c>
      <c r="H242" s="60">
        <v>61613000</v>
      </c>
      <c r="I242" s="60">
        <v>61613000</v>
      </c>
      <c r="J242" s="80" t="s">
        <v>203</v>
      </c>
      <c r="K242" s="80" t="s">
        <v>46</v>
      </c>
      <c r="L242" s="105" t="s">
        <v>181</v>
      </c>
    </row>
    <row r="243" spans="2:12" ht="51">
      <c r="B243" s="37">
        <v>56101900</v>
      </c>
      <c r="C243" s="105" t="s">
        <v>99</v>
      </c>
      <c r="D243" s="110" t="s">
        <v>153</v>
      </c>
      <c r="E243" s="78" t="s">
        <v>157</v>
      </c>
      <c r="F243" s="78" t="s">
        <v>163</v>
      </c>
      <c r="G243" s="78" t="s">
        <v>172</v>
      </c>
      <c r="H243" s="60">
        <v>1300000</v>
      </c>
      <c r="I243" s="60">
        <v>1300000</v>
      </c>
      <c r="J243" s="80" t="s">
        <v>203</v>
      </c>
      <c r="K243" s="80" t="s">
        <v>46</v>
      </c>
      <c r="L243" s="105" t="s">
        <v>181</v>
      </c>
    </row>
    <row r="244" spans="2:12" ht="51">
      <c r="B244" s="37">
        <v>41103011</v>
      </c>
      <c r="C244" s="105" t="s">
        <v>100</v>
      </c>
      <c r="D244" s="110" t="s">
        <v>153</v>
      </c>
      <c r="E244" s="78" t="s">
        <v>157</v>
      </c>
      <c r="F244" s="78" t="s">
        <v>163</v>
      </c>
      <c r="G244" s="78" t="s">
        <v>172</v>
      </c>
      <c r="H244" s="60">
        <v>3570000</v>
      </c>
      <c r="I244" s="60">
        <v>3570000</v>
      </c>
      <c r="J244" s="80" t="s">
        <v>203</v>
      </c>
      <c r="K244" s="80" t="s">
        <v>46</v>
      </c>
      <c r="L244" s="105" t="s">
        <v>181</v>
      </c>
    </row>
    <row r="245" spans="2:12" ht="51">
      <c r="B245" s="78">
        <v>51101500</v>
      </c>
      <c r="C245" s="105" t="s">
        <v>101</v>
      </c>
      <c r="D245" s="110" t="s">
        <v>153</v>
      </c>
      <c r="E245" s="78" t="s">
        <v>159</v>
      </c>
      <c r="F245" s="78" t="s">
        <v>164</v>
      </c>
      <c r="G245" s="78" t="s">
        <v>172</v>
      </c>
      <c r="H245" s="60">
        <v>180000000</v>
      </c>
      <c r="I245" s="60">
        <v>180000000</v>
      </c>
      <c r="J245" s="80" t="s">
        <v>203</v>
      </c>
      <c r="K245" s="80" t="s">
        <v>46</v>
      </c>
      <c r="L245" s="105" t="s">
        <v>184</v>
      </c>
    </row>
    <row r="246" spans="2:12" ht="38.25">
      <c r="B246" s="78">
        <v>43201618</v>
      </c>
      <c r="C246" s="109" t="s">
        <v>102</v>
      </c>
      <c r="D246" s="110" t="s">
        <v>153</v>
      </c>
      <c r="E246" s="78" t="s">
        <v>156</v>
      </c>
      <c r="F246" s="78" t="s">
        <v>165</v>
      </c>
      <c r="G246" s="78" t="s">
        <v>174</v>
      </c>
      <c r="H246" s="60">
        <v>6000000</v>
      </c>
      <c r="I246" s="60">
        <v>6000000</v>
      </c>
      <c r="J246" s="80" t="s">
        <v>203</v>
      </c>
      <c r="K246" s="80" t="s">
        <v>46</v>
      </c>
      <c r="L246" s="105" t="s">
        <v>185</v>
      </c>
    </row>
    <row r="247" spans="2:12" ht="63.75">
      <c r="B247" s="78">
        <v>39121011</v>
      </c>
      <c r="C247" s="109" t="s">
        <v>103</v>
      </c>
      <c r="D247" s="110" t="s">
        <v>153</v>
      </c>
      <c r="E247" s="78" t="s">
        <v>156</v>
      </c>
      <c r="F247" s="78" t="s">
        <v>165</v>
      </c>
      <c r="G247" s="78" t="s">
        <v>171</v>
      </c>
      <c r="H247" s="60">
        <v>40000000</v>
      </c>
      <c r="I247" s="60">
        <v>40000000</v>
      </c>
      <c r="J247" s="80" t="s">
        <v>203</v>
      </c>
      <c r="K247" s="80" t="s">
        <v>46</v>
      </c>
      <c r="L247" s="105" t="s">
        <v>186</v>
      </c>
    </row>
    <row r="248" spans="2:12" ht="38.25">
      <c r="B248" s="78">
        <v>43222612</v>
      </c>
      <c r="C248" s="109" t="s">
        <v>104</v>
      </c>
      <c r="D248" s="110" t="s">
        <v>153</v>
      </c>
      <c r="E248" s="78" t="s">
        <v>156</v>
      </c>
      <c r="F248" s="78" t="s">
        <v>165</v>
      </c>
      <c r="G248" s="78" t="s">
        <v>174</v>
      </c>
      <c r="H248" s="60">
        <v>24000000</v>
      </c>
      <c r="I248" s="60">
        <v>24000000</v>
      </c>
      <c r="J248" s="80" t="s">
        <v>203</v>
      </c>
      <c r="K248" s="80" t="s">
        <v>46</v>
      </c>
      <c r="L248" s="105" t="s">
        <v>185</v>
      </c>
    </row>
    <row r="249" spans="2:12" ht="38.25">
      <c r="B249" s="78">
        <v>43211501</v>
      </c>
      <c r="C249" s="109" t="s">
        <v>105</v>
      </c>
      <c r="D249" s="110" t="s">
        <v>153</v>
      </c>
      <c r="E249" s="78" t="s">
        <v>156</v>
      </c>
      <c r="F249" s="78" t="s">
        <v>165</v>
      </c>
      <c r="G249" s="78" t="s">
        <v>174</v>
      </c>
      <c r="H249" s="60">
        <v>20000000</v>
      </c>
      <c r="I249" s="60">
        <v>20000000</v>
      </c>
      <c r="J249" s="80" t="s">
        <v>203</v>
      </c>
      <c r="K249" s="80" t="s">
        <v>46</v>
      </c>
      <c r="L249" s="105" t="s">
        <v>185</v>
      </c>
    </row>
    <row r="250" spans="2:12" ht="38.25">
      <c r="B250" s="78">
        <v>81112105</v>
      </c>
      <c r="C250" s="109" t="s">
        <v>106</v>
      </c>
      <c r="D250" s="110" t="s">
        <v>153</v>
      </c>
      <c r="E250" s="78" t="s">
        <v>158</v>
      </c>
      <c r="F250" s="78" t="s">
        <v>165</v>
      </c>
      <c r="G250" s="78" t="s">
        <v>174</v>
      </c>
      <c r="H250" s="60">
        <v>7000000</v>
      </c>
      <c r="I250" s="60">
        <v>7000000</v>
      </c>
      <c r="J250" s="80" t="s">
        <v>203</v>
      </c>
      <c r="K250" s="80" t="s">
        <v>46</v>
      </c>
      <c r="L250" s="105" t="s">
        <v>185</v>
      </c>
    </row>
    <row r="251" spans="2:12" ht="38.25">
      <c r="B251" s="78">
        <v>43231513</v>
      </c>
      <c r="C251" s="109" t="s">
        <v>107</v>
      </c>
      <c r="D251" s="110" t="s">
        <v>153</v>
      </c>
      <c r="E251" s="78" t="s">
        <v>156</v>
      </c>
      <c r="F251" s="78" t="s">
        <v>165</v>
      </c>
      <c r="G251" s="78" t="s">
        <v>174</v>
      </c>
      <c r="H251" s="60">
        <v>68200000</v>
      </c>
      <c r="I251" s="60">
        <v>68200000</v>
      </c>
      <c r="J251" s="80" t="s">
        <v>203</v>
      </c>
      <c r="K251" s="80" t="s">
        <v>46</v>
      </c>
      <c r="L251" s="105" t="s">
        <v>185</v>
      </c>
    </row>
    <row r="252" spans="2:12" ht="30" customHeight="1">
      <c r="B252" s="78">
        <v>43233205</v>
      </c>
      <c r="C252" s="109" t="s">
        <v>108</v>
      </c>
      <c r="D252" s="110" t="s">
        <v>153</v>
      </c>
      <c r="E252" s="78" t="s">
        <v>158</v>
      </c>
      <c r="F252" s="78" t="s">
        <v>165</v>
      </c>
      <c r="G252" s="78" t="s">
        <v>174</v>
      </c>
      <c r="H252" s="60">
        <v>7000000</v>
      </c>
      <c r="I252" s="60">
        <v>7000000</v>
      </c>
      <c r="J252" s="80" t="s">
        <v>203</v>
      </c>
      <c r="K252" s="80" t="s">
        <v>46</v>
      </c>
      <c r="L252" s="105" t="s">
        <v>185</v>
      </c>
    </row>
    <row r="253" spans="2:12" ht="38.25">
      <c r="B253" s="78">
        <v>81111612</v>
      </c>
      <c r="C253" s="109" t="s">
        <v>109</v>
      </c>
      <c r="D253" s="110" t="s">
        <v>153</v>
      </c>
      <c r="E253" s="78" t="s">
        <v>156</v>
      </c>
      <c r="F253" s="78" t="s">
        <v>165</v>
      </c>
      <c r="G253" s="78" t="s">
        <v>174</v>
      </c>
      <c r="H253" s="60">
        <v>12000000</v>
      </c>
      <c r="I253" s="60">
        <v>12000000</v>
      </c>
      <c r="J253" s="80" t="s">
        <v>203</v>
      </c>
      <c r="K253" s="80" t="s">
        <v>46</v>
      </c>
      <c r="L253" s="105" t="s">
        <v>185</v>
      </c>
    </row>
    <row r="254" spans="2:12" ht="38.25">
      <c r="B254" s="78">
        <v>81111612</v>
      </c>
      <c r="C254" s="109" t="s">
        <v>110</v>
      </c>
      <c r="D254" s="110" t="s">
        <v>153</v>
      </c>
      <c r="E254" s="78" t="s">
        <v>158</v>
      </c>
      <c r="F254" s="78" t="s">
        <v>165</v>
      </c>
      <c r="G254" s="78" t="s">
        <v>174</v>
      </c>
      <c r="H254" s="60">
        <v>17000000</v>
      </c>
      <c r="I254" s="60">
        <v>17000000</v>
      </c>
      <c r="J254" s="80" t="s">
        <v>203</v>
      </c>
      <c r="K254" s="80" t="s">
        <v>46</v>
      </c>
      <c r="L254" s="105" t="s">
        <v>185</v>
      </c>
    </row>
    <row r="255" spans="2:12" ht="38.25">
      <c r="B255" s="78">
        <v>81112501</v>
      </c>
      <c r="C255" s="109" t="s">
        <v>111</v>
      </c>
      <c r="D255" s="110" t="s">
        <v>153</v>
      </c>
      <c r="E255" s="78" t="s">
        <v>158</v>
      </c>
      <c r="F255" s="78" t="s">
        <v>165</v>
      </c>
      <c r="G255" s="78" t="s">
        <v>174</v>
      </c>
      <c r="H255" s="60">
        <v>6000000</v>
      </c>
      <c r="I255" s="60">
        <v>6000000</v>
      </c>
      <c r="J255" s="80" t="s">
        <v>203</v>
      </c>
      <c r="K255" s="80" t="s">
        <v>46</v>
      </c>
      <c r="L255" s="105" t="s">
        <v>185</v>
      </c>
    </row>
    <row r="256" spans="2:12" ht="38.25">
      <c r="B256" s="78">
        <v>81112501</v>
      </c>
      <c r="C256" s="109" t="s">
        <v>112</v>
      </c>
      <c r="D256" s="110" t="s">
        <v>153</v>
      </c>
      <c r="E256" s="78" t="s">
        <v>158</v>
      </c>
      <c r="F256" s="78" t="s">
        <v>165</v>
      </c>
      <c r="G256" s="78" t="s">
        <v>174</v>
      </c>
      <c r="H256" s="60">
        <v>2000000</v>
      </c>
      <c r="I256" s="60">
        <v>2000000</v>
      </c>
      <c r="J256" s="80" t="s">
        <v>203</v>
      </c>
      <c r="K256" s="80" t="s">
        <v>46</v>
      </c>
      <c r="L256" s="105" t="s">
        <v>185</v>
      </c>
    </row>
    <row r="257" spans="2:12" ht="38.25">
      <c r="B257" s="78">
        <v>43222609</v>
      </c>
      <c r="C257" s="109" t="s">
        <v>113</v>
      </c>
      <c r="D257" s="110" t="s">
        <v>153</v>
      </c>
      <c r="E257" s="78" t="s">
        <v>156</v>
      </c>
      <c r="F257" s="78" t="s">
        <v>165</v>
      </c>
      <c r="G257" s="78" t="s">
        <v>174</v>
      </c>
      <c r="H257" s="60">
        <v>2000000</v>
      </c>
      <c r="I257" s="60">
        <v>2000000</v>
      </c>
      <c r="J257" s="80" t="s">
        <v>203</v>
      </c>
      <c r="K257" s="80" t="s">
        <v>46</v>
      </c>
      <c r="L257" s="105" t="s">
        <v>185</v>
      </c>
    </row>
    <row r="258" spans="2:12" ht="192" customHeight="1">
      <c r="B258" s="78">
        <v>43211507</v>
      </c>
      <c r="C258" s="109" t="s">
        <v>114</v>
      </c>
      <c r="D258" s="110" t="s">
        <v>153</v>
      </c>
      <c r="E258" s="78" t="s">
        <v>156</v>
      </c>
      <c r="F258" s="78" t="s">
        <v>165</v>
      </c>
      <c r="G258" s="78" t="s">
        <v>171</v>
      </c>
      <c r="H258" s="60">
        <v>160000000</v>
      </c>
      <c r="I258" s="60">
        <v>160000000</v>
      </c>
      <c r="J258" s="80" t="s">
        <v>203</v>
      </c>
      <c r="K258" s="80" t="s">
        <v>46</v>
      </c>
      <c r="L258" s="105" t="s">
        <v>187</v>
      </c>
    </row>
    <row r="259" spans="2:12" ht="189.75" customHeight="1">
      <c r="B259" s="78">
        <v>43211508</v>
      </c>
      <c r="C259" s="109" t="s">
        <v>115</v>
      </c>
      <c r="D259" s="110" t="s">
        <v>153</v>
      </c>
      <c r="E259" s="78" t="s">
        <v>156</v>
      </c>
      <c r="F259" s="78" t="s">
        <v>165</v>
      </c>
      <c r="G259" s="78" t="s">
        <v>175</v>
      </c>
      <c r="H259" s="60">
        <v>60000000</v>
      </c>
      <c r="I259" s="60">
        <v>60000000</v>
      </c>
      <c r="J259" s="80" t="s">
        <v>203</v>
      </c>
      <c r="K259" s="80" t="s">
        <v>46</v>
      </c>
      <c r="L259" s="105" t="s">
        <v>187</v>
      </c>
    </row>
    <row r="260" spans="2:12" ht="38.25">
      <c r="B260" s="78">
        <v>43201835</v>
      </c>
      <c r="C260" s="109" t="s">
        <v>116</v>
      </c>
      <c r="D260" s="110" t="s">
        <v>153</v>
      </c>
      <c r="E260" s="78" t="s">
        <v>156</v>
      </c>
      <c r="F260" s="78" t="s">
        <v>165</v>
      </c>
      <c r="G260" s="78" t="s">
        <v>174</v>
      </c>
      <c r="H260" s="60">
        <v>20000000</v>
      </c>
      <c r="I260" s="60">
        <v>20000000</v>
      </c>
      <c r="J260" s="80" t="s">
        <v>203</v>
      </c>
      <c r="K260" s="80" t="s">
        <v>46</v>
      </c>
      <c r="L260" s="105" t="s">
        <v>185</v>
      </c>
    </row>
    <row r="261" spans="2:12" ht="38.25">
      <c r="B261" s="78">
        <v>72103302</v>
      </c>
      <c r="C261" s="86" t="s">
        <v>117</v>
      </c>
      <c r="D261" s="110" t="s">
        <v>153</v>
      </c>
      <c r="E261" s="114" t="s">
        <v>155</v>
      </c>
      <c r="F261" s="114" t="s">
        <v>166</v>
      </c>
      <c r="G261" s="78" t="s">
        <v>174</v>
      </c>
      <c r="H261" s="60">
        <v>15000000</v>
      </c>
      <c r="I261" s="60">
        <v>15000000</v>
      </c>
      <c r="J261" s="80" t="s">
        <v>203</v>
      </c>
      <c r="K261" s="80" t="s">
        <v>46</v>
      </c>
      <c r="L261" s="105" t="s">
        <v>185</v>
      </c>
    </row>
    <row r="262" spans="2:12" ht="42" customHeight="1">
      <c r="B262" s="114">
        <v>43233501</v>
      </c>
      <c r="C262" s="86" t="s">
        <v>118</v>
      </c>
      <c r="D262" s="110" t="s">
        <v>153</v>
      </c>
      <c r="E262" s="78" t="s">
        <v>158</v>
      </c>
      <c r="F262" s="80" t="s">
        <v>167</v>
      </c>
      <c r="G262" s="78" t="s">
        <v>172</v>
      </c>
      <c r="H262" s="60">
        <v>5550000</v>
      </c>
      <c r="I262" s="60">
        <v>5550000</v>
      </c>
      <c r="J262" s="80" t="s">
        <v>203</v>
      </c>
      <c r="K262" s="80" t="s">
        <v>46</v>
      </c>
      <c r="L262" s="105" t="s">
        <v>185</v>
      </c>
    </row>
    <row r="263" spans="2:12" ht="42.75" customHeight="1">
      <c r="B263" s="114">
        <v>43233501</v>
      </c>
      <c r="C263" s="86" t="s">
        <v>119</v>
      </c>
      <c r="D263" s="110" t="s">
        <v>153</v>
      </c>
      <c r="E263" s="78" t="s">
        <v>158</v>
      </c>
      <c r="F263" s="80" t="s">
        <v>167</v>
      </c>
      <c r="G263" s="78" t="s">
        <v>172</v>
      </c>
      <c r="H263" s="60">
        <v>3450000</v>
      </c>
      <c r="I263" s="60">
        <v>3450000</v>
      </c>
      <c r="J263" s="80" t="s">
        <v>203</v>
      </c>
      <c r="K263" s="80" t="s">
        <v>46</v>
      </c>
      <c r="L263" s="105" t="s">
        <v>185</v>
      </c>
    </row>
    <row r="264" spans="2:12" ht="45.75" customHeight="1">
      <c r="B264" s="114">
        <v>43232408</v>
      </c>
      <c r="C264" s="86" t="s">
        <v>120</v>
      </c>
      <c r="D264" s="110" t="s">
        <v>153</v>
      </c>
      <c r="E264" s="78" t="s">
        <v>158</v>
      </c>
      <c r="F264" s="114" t="s">
        <v>166</v>
      </c>
      <c r="G264" s="78" t="s">
        <v>172</v>
      </c>
      <c r="H264" s="60">
        <v>10000000</v>
      </c>
      <c r="I264" s="60">
        <v>10000000</v>
      </c>
      <c r="J264" s="80" t="s">
        <v>203</v>
      </c>
      <c r="K264" s="80" t="s">
        <v>46</v>
      </c>
      <c r="L264" s="105" t="s">
        <v>185</v>
      </c>
    </row>
    <row r="265" spans="2:12" ht="46.5" customHeight="1">
      <c r="B265" s="91">
        <v>81112006</v>
      </c>
      <c r="C265" s="89" t="s">
        <v>121</v>
      </c>
      <c r="D265" s="110" t="s">
        <v>153</v>
      </c>
      <c r="E265" s="78" t="s">
        <v>158</v>
      </c>
      <c r="F265" s="114" t="s">
        <v>166</v>
      </c>
      <c r="G265" s="80" t="s">
        <v>172</v>
      </c>
      <c r="H265" s="60">
        <v>70000000</v>
      </c>
      <c r="I265" s="60">
        <v>70000000</v>
      </c>
      <c r="J265" s="80" t="s">
        <v>203</v>
      </c>
      <c r="K265" s="80" t="s">
        <v>46</v>
      </c>
      <c r="L265" s="105" t="s">
        <v>185</v>
      </c>
    </row>
    <row r="266" spans="2:12" ht="111" customHeight="1">
      <c r="B266" s="114">
        <v>45111616</v>
      </c>
      <c r="C266" s="115" t="s">
        <v>122</v>
      </c>
      <c r="D266" s="110" t="s">
        <v>153</v>
      </c>
      <c r="E266" s="78" t="s">
        <v>160</v>
      </c>
      <c r="F266" s="78" t="s">
        <v>163</v>
      </c>
      <c r="G266" s="78" t="s">
        <v>175</v>
      </c>
      <c r="H266" s="60">
        <v>20000000</v>
      </c>
      <c r="I266" s="60">
        <v>20000000</v>
      </c>
      <c r="J266" s="80" t="s">
        <v>203</v>
      </c>
      <c r="K266" s="80" t="s">
        <v>46</v>
      </c>
      <c r="L266" s="105" t="s">
        <v>188</v>
      </c>
    </row>
    <row r="267" spans="2:12" ht="186" customHeight="1">
      <c r="B267" s="114">
        <v>44101503</v>
      </c>
      <c r="C267" s="115" t="s">
        <v>123</v>
      </c>
      <c r="D267" s="110" t="s">
        <v>153</v>
      </c>
      <c r="E267" s="78" t="s">
        <v>157</v>
      </c>
      <c r="F267" s="78" t="s">
        <v>163</v>
      </c>
      <c r="G267" s="78" t="s">
        <v>175</v>
      </c>
      <c r="H267" s="60">
        <v>40000000</v>
      </c>
      <c r="I267" s="60">
        <v>40000000</v>
      </c>
      <c r="J267" s="80" t="s">
        <v>203</v>
      </c>
      <c r="K267" s="80" t="s">
        <v>46</v>
      </c>
      <c r="L267" s="105" t="s">
        <v>187</v>
      </c>
    </row>
    <row r="268" spans="2:12" ht="32.25" customHeight="1">
      <c r="B268" s="78">
        <v>44103100</v>
      </c>
      <c r="C268" s="109" t="s">
        <v>124</v>
      </c>
      <c r="D268" s="110" t="s">
        <v>153</v>
      </c>
      <c r="E268" s="78" t="s">
        <v>157</v>
      </c>
      <c r="F268" s="78" t="s">
        <v>163</v>
      </c>
      <c r="G268" s="78" t="s">
        <v>176</v>
      </c>
      <c r="H268" s="60">
        <v>20000000</v>
      </c>
      <c r="I268" s="60">
        <v>20000000</v>
      </c>
      <c r="J268" s="80" t="s">
        <v>203</v>
      </c>
      <c r="K268" s="80" t="s">
        <v>46</v>
      </c>
      <c r="L268" s="105" t="s">
        <v>189</v>
      </c>
    </row>
    <row r="269" spans="2:12" ht="51">
      <c r="B269" s="37" t="s">
        <v>1172</v>
      </c>
      <c r="C269" s="109" t="s">
        <v>125</v>
      </c>
      <c r="D269" s="110" t="s">
        <v>153</v>
      </c>
      <c r="E269" s="78" t="s">
        <v>160</v>
      </c>
      <c r="F269" s="78" t="s">
        <v>164</v>
      </c>
      <c r="G269" s="78" t="s">
        <v>175</v>
      </c>
      <c r="H269" s="60">
        <v>80000000</v>
      </c>
      <c r="I269" s="60">
        <v>80000000</v>
      </c>
      <c r="J269" s="80" t="s">
        <v>203</v>
      </c>
      <c r="K269" s="80" t="s">
        <v>46</v>
      </c>
      <c r="L269" s="105" t="s">
        <v>189</v>
      </c>
    </row>
    <row r="270" spans="2:12" ht="110.25" customHeight="1">
      <c r="B270" s="78">
        <v>56111500</v>
      </c>
      <c r="C270" s="115" t="s">
        <v>126</v>
      </c>
      <c r="D270" s="110" t="s">
        <v>153</v>
      </c>
      <c r="E270" s="78" t="s">
        <v>160</v>
      </c>
      <c r="F270" s="78" t="s">
        <v>164</v>
      </c>
      <c r="G270" s="78" t="s">
        <v>175</v>
      </c>
      <c r="H270" s="60">
        <v>350000000</v>
      </c>
      <c r="I270" s="60">
        <v>350000000</v>
      </c>
      <c r="J270" s="80" t="s">
        <v>203</v>
      </c>
      <c r="K270" s="80" t="s">
        <v>46</v>
      </c>
      <c r="L270" s="105" t="s">
        <v>190</v>
      </c>
    </row>
    <row r="271" spans="2:12" ht="30" customHeight="1">
      <c r="B271" s="116">
        <v>39111500</v>
      </c>
      <c r="C271" s="29" t="s">
        <v>127</v>
      </c>
      <c r="D271" s="110" t="s">
        <v>153</v>
      </c>
      <c r="E271" s="78" t="s">
        <v>157</v>
      </c>
      <c r="F271" s="78" t="s">
        <v>163</v>
      </c>
      <c r="G271" s="78" t="s">
        <v>176</v>
      </c>
      <c r="H271" s="60">
        <v>6000000</v>
      </c>
      <c r="I271" s="60">
        <v>6000000</v>
      </c>
      <c r="J271" s="80" t="s">
        <v>203</v>
      </c>
      <c r="K271" s="80" t="s">
        <v>46</v>
      </c>
      <c r="L271" s="105" t="s">
        <v>191</v>
      </c>
    </row>
    <row r="272" spans="2:12" ht="30" customHeight="1">
      <c r="B272" s="37" t="s">
        <v>1173</v>
      </c>
      <c r="C272" s="29" t="s">
        <v>128</v>
      </c>
      <c r="D272" s="110" t="s">
        <v>153</v>
      </c>
      <c r="E272" s="78" t="s">
        <v>157</v>
      </c>
      <c r="F272" s="78" t="s">
        <v>163</v>
      </c>
      <c r="G272" s="78" t="s">
        <v>176</v>
      </c>
      <c r="H272" s="60">
        <v>55000000</v>
      </c>
      <c r="I272" s="60">
        <v>55000000</v>
      </c>
      <c r="J272" s="80" t="s">
        <v>203</v>
      </c>
      <c r="K272" s="80" t="s">
        <v>46</v>
      </c>
      <c r="L272" s="105" t="s">
        <v>189</v>
      </c>
    </row>
    <row r="273" spans="2:12" ht="33" customHeight="1">
      <c r="B273" s="78">
        <v>25172500</v>
      </c>
      <c r="C273" s="109" t="s">
        <v>129</v>
      </c>
      <c r="D273" s="110" t="s">
        <v>153</v>
      </c>
      <c r="E273" s="78" t="s">
        <v>157</v>
      </c>
      <c r="F273" s="78" t="s">
        <v>163</v>
      </c>
      <c r="G273" s="78" t="s">
        <v>176</v>
      </c>
      <c r="H273" s="60">
        <v>25000000</v>
      </c>
      <c r="I273" s="60">
        <v>25000000</v>
      </c>
      <c r="J273" s="80" t="s">
        <v>203</v>
      </c>
      <c r="K273" s="80" t="s">
        <v>46</v>
      </c>
      <c r="L273" s="105" t="s">
        <v>189</v>
      </c>
    </row>
    <row r="274" spans="2:12" ht="33.75" customHeight="1">
      <c r="B274" s="78">
        <v>15101500</v>
      </c>
      <c r="C274" s="29" t="s">
        <v>130</v>
      </c>
      <c r="D274" s="110" t="s">
        <v>153</v>
      </c>
      <c r="E274" s="78" t="s">
        <v>158</v>
      </c>
      <c r="F274" s="78" t="s">
        <v>163</v>
      </c>
      <c r="G274" s="78" t="s">
        <v>176</v>
      </c>
      <c r="H274" s="60">
        <v>132000000</v>
      </c>
      <c r="I274" s="60">
        <v>132000000</v>
      </c>
      <c r="J274" s="80" t="s">
        <v>203</v>
      </c>
      <c r="K274" s="80" t="s">
        <v>46</v>
      </c>
      <c r="L274" s="105" t="s">
        <v>189</v>
      </c>
    </row>
    <row r="275" spans="2:12" ht="55.5" customHeight="1">
      <c r="B275" s="85">
        <v>78102200</v>
      </c>
      <c r="C275" s="117" t="s">
        <v>131</v>
      </c>
      <c r="D275" s="110" t="s">
        <v>153</v>
      </c>
      <c r="E275" s="78" t="s">
        <v>158</v>
      </c>
      <c r="F275" s="78" t="s">
        <v>163</v>
      </c>
      <c r="G275" s="78" t="s">
        <v>176</v>
      </c>
      <c r="H275" s="60">
        <v>20000000</v>
      </c>
      <c r="I275" s="60">
        <v>20000000</v>
      </c>
      <c r="J275" s="80" t="s">
        <v>203</v>
      </c>
      <c r="K275" s="80" t="s">
        <v>46</v>
      </c>
      <c r="L275" s="105" t="s">
        <v>189</v>
      </c>
    </row>
    <row r="276" spans="2:12" ht="97.5" customHeight="1">
      <c r="B276" s="78">
        <v>55101500</v>
      </c>
      <c r="C276" s="29" t="s">
        <v>132</v>
      </c>
      <c r="D276" s="110" t="s">
        <v>153</v>
      </c>
      <c r="E276" s="78" t="s">
        <v>160</v>
      </c>
      <c r="F276" s="78" t="s">
        <v>163</v>
      </c>
      <c r="G276" s="78" t="s">
        <v>177</v>
      </c>
      <c r="H276" s="60">
        <v>90000000</v>
      </c>
      <c r="I276" s="60">
        <v>90000000</v>
      </c>
      <c r="J276" s="80" t="s">
        <v>203</v>
      </c>
      <c r="K276" s="80" t="s">
        <v>46</v>
      </c>
      <c r="L276" s="105" t="s">
        <v>192</v>
      </c>
    </row>
    <row r="277" spans="2:12" ht="33" customHeight="1">
      <c r="B277" s="114">
        <v>46191600</v>
      </c>
      <c r="C277" s="29" t="s">
        <v>133</v>
      </c>
      <c r="D277" s="110" t="s">
        <v>153</v>
      </c>
      <c r="E277" s="37" t="s">
        <v>157</v>
      </c>
      <c r="F277" s="80" t="s">
        <v>168</v>
      </c>
      <c r="G277" s="78" t="s">
        <v>176</v>
      </c>
      <c r="H277" s="60">
        <v>3000000</v>
      </c>
      <c r="I277" s="60">
        <v>3000000</v>
      </c>
      <c r="J277" s="80" t="s">
        <v>203</v>
      </c>
      <c r="K277" s="80" t="s">
        <v>46</v>
      </c>
      <c r="L277" s="105" t="s">
        <v>193</v>
      </c>
    </row>
    <row r="278" spans="2:12" ht="31.5" customHeight="1">
      <c r="B278" s="114">
        <v>72154066</v>
      </c>
      <c r="C278" s="115" t="s">
        <v>134</v>
      </c>
      <c r="D278" s="110" t="s">
        <v>153</v>
      </c>
      <c r="E278" s="80" t="s">
        <v>159</v>
      </c>
      <c r="F278" s="80" t="s">
        <v>163</v>
      </c>
      <c r="G278" s="78" t="s">
        <v>176</v>
      </c>
      <c r="H278" s="60">
        <v>20000000</v>
      </c>
      <c r="I278" s="60">
        <v>20000000</v>
      </c>
      <c r="J278" s="80" t="s">
        <v>203</v>
      </c>
      <c r="K278" s="80" t="s">
        <v>46</v>
      </c>
      <c r="L278" s="105" t="s">
        <v>189</v>
      </c>
    </row>
    <row r="279" spans="2:12" ht="51">
      <c r="B279" s="85">
        <v>78181500</v>
      </c>
      <c r="C279" s="115" t="s">
        <v>135</v>
      </c>
      <c r="D279" s="110" t="s">
        <v>153</v>
      </c>
      <c r="E279" s="78" t="s">
        <v>161</v>
      </c>
      <c r="F279" s="78" t="s">
        <v>164</v>
      </c>
      <c r="G279" s="78" t="s">
        <v>175</v>
      </c>
      <c r="H279" s="60">
        <v>70000000</v>
      </c>
      <c r="I279" s="60">
        <v>70000000</v>
      </c>
      <c r="J279" s="80" t="s">
        <v>203</v>
      </c>
      <c r="K279" s="80" t="s">
        <v>46</v>
      </c>
      <c r="L279" s="105" t="s">
        <v>194</v>
      </c>
    </row>
    <row r="280" spans="2:12" ht="51">
      <c r="B280" s="85">
        <v>78181500</v>
      </c>
      <c r="C280" s="115" t="s">
        <v>136</v>
      </c>
      <c r="D280" s="110" t="s">
        <v>153</v>
      </c>
      <c r="E280" s="78" t="s">
        <v>161</v>
      </c>
      <c r="F280" s="78" t="s">
        <v>163</v>
      </c>
      <c r="G280" s="78" t="s">
        <v>175</v>
      </c>
      <c r="H280" s="60">
        <v>30000000</v>
      </c>
      <c r="I280" s="60">
        <v>30000000</v>
      </c>
      <c r="J280" s="80" t="s">
        <v>203</v>
      </c>
      <c r="K280" s="80" t="s">
        <v>46</v>
      </c>
      <c r="L280" s="105" t="s">
        <v>189</v>
      </c>
    </row>
    <row r="281" spans="2:12" ht="51">
      <c r="B281" s="116">
        <v>25101801</v>
      </c>
      <c r="C281" s="115" t="s">
        <v>137</v>
      </c>
      <c r="D281" s="110" t="s">
        <v>153</v>
      </c>
      <c r="E281" s="78" t="s">
        <v>157</v>
      </c>
      <c r="F281" s="78" t="s">
        <v>163</v>
      </c>
      <c r="G281" s="78" t="s">
        <v>177</v>
      </c>
      <c r="H281" s="60">
        <v>40000000</v>
      </c>
      <c r="I281" s="60">
        <v>40000000</v>
      </c>
      <c r="J281" s="80" t="s">
        <v>203</v>
      </c>
      <c r="K281" s="80" t="s">
        <v>46</v>
      </c>
      <c r="L281" s="105" t="s">
        <v>189</v>
      </c>
    </row>
    <row r="282" spans="2:12" ht="30" customHeight="1">
      <c r="B282" s="80">
        <v>73152108</v>
      </c>
      <c r="C282" s="115" t="s">
        <v>138</v>
      </c>
      <c r="D282" s="110" t="s">
        <v>153</v>
      </c>
      <c r="E282" s="80" t="s">
        <v>161</v>
      </c>
      <c r="F282" s="80" t="s">
        <v>168</v>
      </c>
      <c r="G282" s="78" t="s">
        <v>176</v>
      </c>
      <c r="H282" s="60">
        <v>6000000</v>
      </c>
      <c r="I282" s="60">
        <v>6000000</v>
      </c>
      <c r="J282" s="80" t="s">
        <v>203</v>
      </c>
      <c r="K282" s="80" t="s">
        <v>46</v>
      </c>
      <c r="L282" s="105" t="s">
        <v>189</v>
      </c>
    </row>
    <row r="283" spans="2:12" ht="58.5" customHeight="1">
      <c r="B283" s="78">
        <v>84131500</v>
      </c>
      <c r="C283" s="115" t="s">
        <v>139</v>
      </c>
      <c r="D283" s="110" t="s">
        <v>153</v>
      </c>
      <c r="E283" s="78" t="s">
        <v>158</v>
      </c>
      <c r="F283" s="78" t="s">
        <v>164</v>
      </c>
      <c r="G283" s="78" t="s">
        <v>177</v>
      </c>
      <c r="H283" s="60">
        <v>250000000</v>
      </c>
      <c r="I283" s="60">
        <v>250000000</v>
      </c>
      <c r="J283" s="80" t="s">
        <v>203</v>
      </c>
      <c r="K283" s="80" t="s">
        <v>46</v>
      </c>
      <c r="L283" s="105" t="s">
        <v>195</v>
      </c>
    </row>
    <row r="284" spans="2:12" ht="36" customHeight="1">
      <c r="B284" s="37">
        <v>72121406</v>
      </c>
      <c r="C284" s="32" t="s">
        <v>140</v>
      </c>
      <c r="D284" s="110" t="s">
        <v>153</v>
      </c>
      <c r="E284" s="78" t="s">
        <v>160</v>
      </c>
      <c r="F284" s="80" t="s">
        <v>163</v>
      </c>
      <c r="G284" s="78" t="s">
        <v>176</v>
      </c>
      <c r="H284" s="60">
        <v>50000000</v>
      </c>
      <c r="I284" s="60">
        <v>50000000</v>
      </c>
      <c r="J284" s="80" t="s">
        <v>203</v>
      </c>
      <c r="K284" s="80" t="s">
        <v>46</v>
      </c>
      <c r="L284" s="105" t="s">
        <v>189</v>
      </c>
    </row>
    <row r="285" spans="2:12" ht="63.75">
      <c r="B285" s="78">
        <v>72101507</v>
      </c>
      <c r="C285" s="115" t="s">
        <v>141</v>
      </c>
      <c r="D285" s="110" t="s">
        <v>153</v>
      </c>
      <c r="E285" s="78" t="s">
        <v>159</v>
      </c>
      <c r="F285" s="78" t="s">
        <v>164</v>
      </c>
      <c r="G285" s="78" t="s">
        <v>177</v>
      </c>
      <c r="H285" s="60">
        <v>120000000</v>
      </c>
      <c r="I285" s="60">
        <v>120000000</v>
      </c>
      <c r="J285" s="80" t="s">
        <v>203</v>
      </c>
      <c r="K285" s="80" t="s">
        <v>46</v>
      </c>
      <c r="L285" s="105" t="s">
        <v>196</v>
      </c>
    </row>
    <row r="286" spans="2:12" ht="33.75" customHeight="1">
      <c r="B286" s="37">
        <v>72102103</v>
      </c>
      <c r="C286" s="118" t="s">
        <v>142</v>
      </c>
      <c r="D286" s="110" t="s">
        <v>153</v>
      </c>
      <c r="E286" s="78" t="s">
        <v>157</v>
      </c>
      <c r="F286" s="80" t="s">
        <v>163</v>
      </c>
      <c r="G286" s="78" t="s">
        <v>176</v>
      </c>
      <c r="H286" s="60">
        <v>7000000</v>
      </c>
      <c r="I286" s="60">
        <v>7000000</v>
      </c>
      <c r="J286" s="80" t="s">
        <v>203</v>
      </c>
      <c r="K286" s="80" t="s">
        <v>46</v>
      </c>
      <c r="L286" s="105" t="s">
        <v>189</v>
      </c>
    </row>
    <row r="287" spans="2:12" ht="51">
      <c r="B287" s="78">
        <v>80111601</v>
      </c>
      <c r="C287" s="115" t="s">
        <v>143</v>
      </c>
      <c r="D287" s="110" t="s">
        <v>153</v>
      </c>
      <c r="E287" s="78" t="s">
        <v>158</v>
      </c>
      <c r="F287" s="78" t="s">
        <v>168</v>
      </c>
      <c r="G287" s="78" t="s">
        <v>175</v>
      </c>
      <c r="H287" s="60">
        <v>13742078795</v>
      </c>
      <c r="I287" s="60">
        <v>13742078795</v>
      </c>
      <c r="J287" s="80" t="s">
        <v>203</v>
      </c>
      <c r="K287" s="80" t="s">
        <v>46</v>
      </c>
      <c r="L287" s="105" t="s">
        <v>197</v>
      </c>
    </row>
    <row r="288" spans="2:12" ht="33.75" customHeight="1">
      <c r="B288" s="78">
        <v>76111501</v>
      </c>
      <c r="C288" s="115" t="s">
        <v>144</v>
      </c>
      <c r="D288" s="110" t="s">
        <v>153</v>
      </c>
      <c r="E288" s="78" t="s">
        <v>162</v>
      </c>
      <c r="F288" s="78" t="s">
        <v>164</v>
      </c>
      <c r="G288" s="78" t="s">
        <v>176</v>
      </c>
      <c r="H288" s="60">
        <v>130000000</v>
      </c>
      <c r="I288" s="60">
        <v>130000000</v>
      </c>
      <c r="J288" s="80" t="s">
        <v>203</v>
      </c>
      <c r="K288" s="80" t="s">
        <v>46</v>
      </c>
      <c r="L288" s="105" t="s">
        <v>189</v>
      </c>
    </row>
    <row r="289" spans="2:12" ht="32.25" customHeight="1">
      <c r="B289" s="78">
        <v>70171600</v>
      </c>
      <c r="C289" s="115" t="s">
        <v>145</v>
      </c>
      <c r="D289" s="110" t="s">
        <v>153</v>
      </c>
      <c r="E289" s="78" t="s">
        <v>162</v>
      </c>
      <c r="F289" s="78" t="s">
        <v>164</v>
      </c>
      <c r="G289" s="78" t="s">
        <v>176</v>
      </c>
      <c r="H289" s="60">
        <v>461600000</v>
      </c>
      <c r="I289" s="60">
        <v>461600000</v>
      </c>
      <c r="J289" s="80" t="s">
        <v>203</v>
      </c>
      <c r="K289" s="80" t="s">
        <v>46</v>
      </c>
      <c r="L289" s="105" t="s">
        <v>189</v>
      </c>
    </row>
    <row r="290" spans="2:12" ht="54.75" customHeight="1">
      <c r="B290" s="37">
        <v>90101603</v>
      </c>
      <c r="C290" s="115" t="s">
        <v>146</v>
      </c>
      <c r="D290" s="110" t="s">
        <v>153</v>
      </c>
      <c r="E290" s="78" t="s">
        <v>161</v>
      </c>
      <c r="F290" s="78" t="s">
        <v>163</v>
      </c>
      <c r="G290" s="78" t="s">
        <v>177</v>
      </c>
      <c r="H290" s="60">
        <v>40000000</v>
      </c>
      <c r="I290" s="60">
        <v>40000000</v>
      </c>
      <c r="J290" s="80" t="s">
        <v>203</v>
      </c>
      <c r="K290" s="80" t="s">
        <v>46</v>
      </c>
      <c r="L290" s="105" t="s">
        <v>198</v>
      </c>
    </row>
    <row r="291" spans="2:12" ht="60.75" customHeight="1">
      <c r="B291" s="37">
        <v>84111500</v>
      </c>
      <c r="C291" s="105" t="s">
        <v>147</v>
      </c>
      <c r="D291" s="110" t="s">
        <v>153</v>
      </c>
      <c r="E291" s="78" t="s">
        <v>162</v>
      </c>
      <c r="F291" s="37" t="s">
        <v>168</v>
      </c>
      <c r="G291" s="37" t="s">
        <v>172</v>
      </c>
      <c r="H291" s="60">
        <v>1200000000</v>
      </c>
      <c r="I291" s="60">
        <v>1200000000</v>
      </c>
      <c r="J291" s="80" t="s">
        <v>203</v>
      </c>
      <c r="K291" s="80" t="s">
        <v>46</v>
      </c>
      <c r="L291" s="105" t="s">
        <v>199</v>
      </c>
    </row>
    <row r="292" spans="2:12" ht="60.75" customHeight="1">
      <c r="B292" s="37">
        <v>85111700</v>
      </c>
      <c r="C292" s="105" t="s">
        <v>148</v>
      </c>
      <c r="D292" s="110" t="s">
        <v>153</v>
      </c>
      <c r="E292" s="78" t="s">
        <v>158</v>
      </c>
      <c r="F292" s="78" t="s">
        <v>168</v>
      </c>
      <c r="G292" s="78" t="s">
        <v>172</v>
      </c>
      <c r="H292" s="60">
        <v>2700000000</v>
      </c>
      <c r="I292" s="60">
        <v>2700000000</v>
      </c>
      <c r="J292" s="80" t="s">
        <v>203</v>
      </c>
      <c r="K292" s="80" t="s">
        <v>46</v>
      </c>
      <c r="L292" s="105" t="s">
        <v>199</v>
      </c>
    </row>
    <row r="293" spans="2:12" ht="57" customHeight="1">
      <c r="B293" s="37">
        <v>85111700</v>
      </c>
      <c r="C293" s="105" t="s">
        <v>149</v>
      </c>
      <c r="D293" s="110" t="s">
        <v>153</v>
      </c>
      <c r="E293" s="78" t="s">
        <v>158</v>
      </c>
      <c r="F293" s="78" t="s">
        <v>168</v>
      </c>
      <c r="G293" s="78" t="s">
        <v>172</v>
      </c>
      <c r="H293" s="60">
        <v>2600000000</v>
      </c>
      <c r="I293" s="60">
        <v>2600000000</v>
      </c>
      <c r="J293" s="80" t="s">
        <v>203</v>
      </c>
      <c r="K293" s="80" t="s">
        <v>46</v>
      </c>
      <c r="L293" s="105" t="s">
        <v>199</v>
      </c>
    </row>
    <row r="294" spans="2:12" ht="60.75" customHeight="1">
      <c r="B294" s="37">
        <v>85111700</v>
      </c>
      <c r="C294" s="105" t="s">
        <v>150</v>
      </c>
      <c r="D294" s="110" t="s">
        <v>153</v>
      </c>
      <c r="E294" s="78" t="s">
        <v>158</v>
      </c>
      <c r="F294" s="78" t="s">
        <v>168</v>
      </c>
      <c r="G294" s="78" t="s">
        <v>172</v>
      </c>
      <c r="H294" s="60">
        <v>3300000000</v>
      </c>
      <c r="I294" s="60">
        <v>3300000000</v>
      </c>
      <c r="J294" s="80" t="s">
        <v>203</v>
      </c>
      <c r="K294" s="80" t="s">
        <v>46</v>
      </c>
      <c r="L294" s="105" t="s">
        <v>199</v>
      </c>
    </row>
    <row r="295" spans="2:12" ht="60" customHeight="1">
      <c r="B295" s="37">
        <v>85111700</v>
      </c>
      <c r="C295" s="105" t="s">
        <v>151</v>
      </c>
      <c r="D295" s="110" t="s">
        <v>153</v>
      </c>
      <c r="E295" s="78" t="s">
        <v>158</v>
      </c>
      <c r="F295" s="78" t="s">
        <v>169</v>
      </c>
      <c r="G295" s="78" t="s">
        <v>172</v>
      </c>
      <c r="H295" s="60">
        <v>1200000000</v>
      </c>
      <c r="I295" s="60">
        <v>1200000000</v>
      </c>
      <c r="J295" s="80" t="s">
        <v>203</v>
      </c>
      <c r="K295" s="80" t="s">
        <v>46</v>
      </c>
      <c r="L295" s="105" t="s">
        <v>199</v>
      </c>
    </row>
    <row r="296" spans="2:12" ht="54" customHeight="1">
      <c r="B296" s="37">
        <v>85111700</v>
      </c>
      <c r="C296" s="105" t="s">
        <v>152</v>
      </c>
      <c r="D296" s="110" t="s">
        <v>153</v>
      </c>
      <c r="E296" s="78" t="s">
        <v>161</v>
      </c>
      <c r="F296" s="78" t="s">
        <v>168</v>
      </c>
      <c r="G296" s="78" t="s">
        <v>172</v>
      </c>
      <c r="H296" s="60">
        <v>3500000000</v>
      </c>
      <c r="I296" s="60">
        <v>3500000000</v>
      </c>
      <c r="J296" s="80" t="s">
        <v>203</v>
      </c>
      <c r="K296" s="80" t="s">
        <v>46</v>
      </c>
      <c r="L296" s="105" t="s">
        <v>200</v>
      </c>
    </row>
    <row r="297" spans="2:12" ht="36.75" customHeight="1">
      <c r="B297" s="119">
        <v>80101706</v>
      </c>
      <c r="C297" s="120" t="s">
        <v>207</v>
      </c>
      <c r="D297" s="28" t="s">
        <v>208</v>
      </c>
      <c r="E297" s="28" t="s">
        <v>209</v>
      </c>
      <c r="F297" s="27" t="s">
        <v>210</v>
      </c>
      <c r="G297" s="28" t="s">
        <v>211</v>
      </c>
      <c r="H297" s="47">
        <v>29410000</v>
      </c>
      <c r="I297" s="47">
        <v>29410000</v>
      </c>
      <c r="J297" s="28" t="s">
        <v>203</v>
      </c>
      <c r="K297" s="28" t="s">
        <v>204</v>
      </c>
      <c r="L297" s="35" t="s">
        <v>212</v>
      </c>
    </row>
    <row r="298" spans="2:12" ht="33" customHeight="1">
      <c r="B298" s="119">
        <v>80101706</v>
      </c>
      <c r="C298" s="120" t="s">
        <v>213</v>
      </c>
      <c r="D298" s="28" t="s">
        <v>208</v>
      </c>
      <c r="E298" s="28" t="s">
        <v>209</v>
      </c>
      <c r="F298" s="27" t="s">
        <v>210</v>
      </c>
      <c r="G298" s="28" t="s">
        <v>211</v>
      </c>
      <c r="H298" s="47">
        <v>27490000</v>
      </c>
      <c r="I298" s="47">
        <v>27490000</v>
      </c>
      <c r="J298" s="28" t="s">
        <v>203</v>
      </c>
      <c r="K298" s="28" t="s">
        <v>204</v>
      </c>
      <c r="L298" s="35" t="s">
        <v>212</v>
      </c>
    </row>
    <row r="299" spans="2:12" ht="32.25" customHeight="1">
      <c r="B299" s="119">
        <v>80101706</v>
      </c>
      <c r="C299" s="120" t="s">
        <v>214</v>
      </c>
      <c r="D299" s="28" t="s">
        <v>43</v>
      </c>
      <c r="E299" s="28" t="s">
        <v>209</v>
      </c>
      <c r="F299" s="27" t="s">
        <v>210</v>
      </c>
      <c r="G299" s="28" t="s">
        <v>211</v>
      </c>
      <c r="H299" s="47">
        <v>25910000</v>
      </c>
      <c r="I299" s="47">
        <v>25910000</v>
      </c>
      <c r="J299" s="28" t="s">
        <v>203</v>
      </c>
      <c r="K299" s="28" t="s">
        <v>204</v>
      </c>
      <c r="L299" s="35" t="s">
        <v>212</v>
      </c>
    </row>
    <row r="300" spans="2:12" ht="25.5">
      <c r="B300" s="119">
        <v>80101706</v>
      </c>
      <c r="C300" s="120" t="s">
        <v>215</v>
      </c>
      <c r="D300" s="28" t="s">
        <v>43</v>
      </c>
      <c r="E300" s="28" t="s">
        <v>209</v>
      </c>
      <c r="F300" s="27" t="s">
        <v>210</v>
      </c>
      <c r="G300" s="28" t="s">
        <v>211</v>
      </c>
      <c r="H300" s="47">
        <v>24424300</v>
      </c>
      <c r="I300" s="47">
        <v>24424300</v>
      </c>
      <c r="J300" s="28" t="s">
        <v>203</v>
      </c>
      <c r="K300" s="28" t="s">
        <v>204</v>
      </c>
      <c r="L300" s="35" t="s">
        <v>212</v>
      </c>
    </row>
    <row r="301" spans="2:12" ht="37.5" customHeight="1">
      <c r="B301" s="119">
        <v>80101706</v>
      </c>
      <c r="C301" s="120" t="s">
        <v>216</v>
      </c>
      <c r="D301" s="28" t="s">
        <v>43</v>
      </c>
      <c r="E301" s="28" t="s">
        <v>209</v>
      </c>
      <c r="F301" s="27" t="s">
        <v>210</v>
      </c>
      <c r="G301" s="28" t="s">
        <v>211</v>
      </c>
      <c r="H301" s="47">
        <v>22920000</v>
      </c>
      <c r="I301" s="47">
        <v>22920000</v>
      </c>
      <c r="J301" s="28" t="s">
        <v>203</v>
      </c>
      <c r="K301" s="28" t="s">
        <v>204</v>
      </c>
      <c r="L301" s="35" t="s">
        <v>212</v>
      </c>
    </row>
    <row r="302" spans="2:12" ht="38.25" customHeight="1">
      <c r="B302" s="119">
        <v>80101706</v>
      </c>
      <c r="C302" s="120" t="s">
        <v>217</v>
      </c>
      <c r="D302" s="30" t="s">
        <v>218</v>
      </c>
      <c r="E302" s="28" t="s">
        <v>209</v>
      </c>
      <c r="F302" s="27" t="s">
        <v>210</v>
      </c>
      <c r="G302" s="28" t="s">
        <v>211</v>
      </c>
      <c r="H302" s="48">
        <v>27490000</v>
      </c>
      <c r="I302" s="48">
        <v>27490000</v>
      </c>
      <c r="J302" s="28" t="s">
        <v>203</v>
      </c>
      <c r="K302" s="28" t="s">
        <v>204</v>
      </c>
      <c r="L302" s="35" t="s">
        <v>212</v>
      </c>
    </row>
    <row r="303" spans="2:12" ht="37.5" customHeight="1">
      <c r="B303" s="119">
        <v>80101706</v>
      </c>
      <c r="C303" s="120" t="s">
        <v>219</v>
      </c>
      <c r="D303" s="30" t="s">
        <v>218</v>
      </c>
      <c r="E303" s="28" t="s">
        <v>209</v>
      </c>
      <c r="F303" s="27" t="s">
        <v>210</v>
      </c>
      <c r="G303" s="28" t="s">
        <v>211</v>
      </c>
      <c r="H303" s="48">
        <v>25490000</v>
      </c>
      <c r="I303" s="48">
        <v>25490000</v>
      </c>
      <c r="J303" s="28" t="s">
        <v>203</v>
      </c>
      <c r="K303" s="28" t="s">
        <v>204</v>
      </c>
      <c r="L303" s="35" t="s">
        <v>212</v>
      </c>
    </row>
    <row r="304" spans="2:12" ht="36" customHeight="1">
      <c r="B304" s="119">
        <v>80101706</v>
      </c>
      <c r="C304" s="120" t="s">
        <v>214</v>
      </c>
      <c r="D304" s="30" t="s">
        <v>218</v>
      </c>
      <c r="E304" s="28" t="s">
        <v>209</v>
      </c>
      <c r="F304" s="27" t="s">
        <v>210</v>
      </c>
      <c r="G304" s="28" t="s">
        <v>211</v>
      </c>
      <c r="H304" s="47">
        <v>24910000</v>
      </c>
      <c r="I304" s="47">
        <v>24910000</v>
      </c>
      <c r="J304" s="28" t="s">
        <v>203</v>
      </c>
      <c r="K304" s="28" t="s">
        <v>204</v>
      </c>
      <c r="L304" s="35" t="s">
        <v>212</v>
      </c>
    </row>
    <row r="305" spans="2:12" ht="25.5">
      <c r="B305" s="119">
        <v>80101706</v>
      </c>
      <c r="C305" s="120" t="s">
        <v>215</v>
      </c>
      <c r="D305" s="30" t="s">
        <v>218</v>
      </c>
      <c r="E305" s="28" t="s">
        <v>209</v>
      </c>
      <c r="F305" s="27" t="s">
        <v>210</v>
      </c>
      <c r="G305" s="28" t="s">
        <v>211</v>
      </c>
      <c r="H305" s="47">
        <v>24424300</v>
      </c>
      <c r="I305" s="47">
        <v>24424300</v>
      </c>
      <c r="J305" s="28" t="s">
        <v>203</v>
      </c>
      <c r="K305" s="28" t="s">
        <v>204</v>
      </c>
      <c r="L305" s="35" t="s">
        <v>212</v>
      </c>
    </row>
    <row r="306" spans="2:12" ht="33.75" customHeight="1">
      <c r="B306" s="119">
        <v>80101706</v>
      </c>
      <c r="C306" s="120" t="s">
        <v>220</v>
      </c>
      <c r="D306" s="30" t="s">
        <v>218</v>
      </c>
      <c r="E306" s="28" t="s">
        <v>209</v>
      </c>
      <c r="F306" s="27" t="s">
        <v>210</v>
      </c>
      <c r="G306" s="28" t="s">
        <v>211</v>
      </c>
      <c r="H306" s="47">
        <v>21991400</v>
      </c>
      <c r="I306" s="47">
        <v>21991400</v>
      </c>
      <c r="J306" s="28" t="s">
        <v>203</v>
      </c>
      <c r="K306" s="28" t="s">
        <v>204</v>
      </c>
      <c r="L306" s="35" t="s">
        <v>212</v>
      </c>
    </row>
    <row r="307" spans="2:12" ht="36" customHeight="1">
      <c r="B307" s="119">
        <v>80101706</v>
      </c>
      <c r="C307" s="120" t="s">
        <v>221</v>
      </c>
      <c r="D307" s="30" t="s">
        <v>218</v>
      </c>
      <c r="E307" s="28" t="s">
        <v>209</v>
      </c>
      <c r="F307" s="27" t="s">
        <v>210</v>
      </c>
      <c r="G307" s="28" t="s">
        <v>211</v>
      </c>
      <c r="H307" s="47">
        <v>17830000</v>
      </c>
      <c r="I307" s="47">
        <v>17830000</v>
      </c>
      <c r="J307" s="28" t="s">
        <v>203</v>
      </c>
      <c r="K307" s="28" t="s">
        <v>204</v>
      </c>
      <c r="L307" s="35" t="s">
        <v>212</v>
      </c>
    </row>
    <row r="308" spans="2:12" ht="44.25" customHeight="1">
      <c r="B308" s="121">
        <v>93131500</v>
      </c>
      <c r="C308" s="95" t="s">
        <v>222</v>
      </c>
      <c r="D308" s="28" t="s">
        <v>35</v>
      </c>
      <c r="E308" s="28" t="s">
        <v>39</v>
      </c>
      <c r="F308" s="27" t="s">
        <v>223</v>
      </c>
      <c r="G308" s="28" t="s">
        <v>211</v>
      </c>
      <c r="H308" s="47">
        <v>54610000</v>
      </c>
      <c r="I308" s="47">
        <v>54610000</v>
      </c>
      <c r="J308" s="28" t="s">
        <v>203</v>
      </c>
      <c r="K308" s="28" t="s">
        <v>204</v>
      </c>
      <c r="L308" s="35" t="s">
        <v>212</v>
      </c>
    </row>
    <row r="309" spans="2:12" ht="46.5" customHeight="1">
      <c r="B309" s="121">
        <v>93131500</v>
      </c>
      <c r="C309" s="95" t="s">
        <v>224</v>
      </c>
      <c r="D309" s="28" t="s">
        <v>35</v>
      </c>
      <c r="E309" s="28" t="s">
        <v>39</v>
      </c>
      <c r="F309" s="27" t="s">
        <v>34</v>
      </c>
      <c r="G309" s="28" t="s">
        <v>211</v>
      </c>
      <c r="H309" s="47">
        <v>82150000</v>
      </c>
      <c r="I309" s="47">
        <v>82150000</v>
      </c>
      <c r="J309" s="28" t="s">
        <v>203</v>
      </c>
      <c r="K309" s="28" t="s">
        <v>204</v>
      </c>
      <c r="L309" s="35" t="s">
        <v>212</v>
      </c>
    </row>
    <row r="310" spans="2:12" ht="49.5" customHeight="1">
      <c r="B310" s="121">
        <v>93131500</v>
      </c>
      <c r="C310" s="95" t="s">
        <v>225</v>
      </c>
      <c r="D310" s="28" t="s">
        <v>35</v>
      </c>
      <c r="E310" s="28" t="s">
        <v>39</v>
      </c>
      <c r="F310" s="27" t="s">
        <v>34</v>
      </c>
      <c r="G310" s="28" t="s">
        <v>211</v>
      </c>
      <c r="H310" s="47">
        <v>115950000</v>
      </c>
      <c r="I310" s="47">
        <v>115950000</v>
      </c>
      <c r="J310" s="28" t="s">
        <v>203</v>
      </c>
      <c r="K310" s="28" t="s">
        <v>204</v>
      </c>
      <c r="L310" s="35" t="s">
        <v>212</v>
      </c>
    </row>
    <row r="311" spans="2:12" ht="49.5" customHeight="1">
      <c r="B311" s="121">
        <v>93131500</v>
      </c>
      <c r="C311" s="95" t="s">
        <v>226</v>
      </c>
      <c r="D311" s="28" t="s">
        <v>35</v>
      </c>
      <c r="E311" s="28" t="s">
        <v>39</v>
      </c>
      <c r="F311" s="27" t="s">
        <v>34</v>
      </c>
      <c r="G311" s="28" t="s">
        <v>211</v>
      </c>
      <c r="H311" s="47">
        <v>82825000</v>
      </c>
      <c r="I311" s="47">
        <v>82825000</v>
      </c>
      <c r="J311" s="28" t="s">
        <v>203</v>
      </c>
      <c r="K311" s="28" t="s">
        <v>204</v>
      </c>
      <c r="L311" s="35" t="s">
        <v>212</v>
      </c>
    </row>
    <row r="312" spans="2:12" ht="36" customHeight="1">
      <c r="B312" s="121">
        <v>93131500</v>
      </c>
      <c r="C312" s="95" t="s">
        <v>227</v>
      </c>
      <c r="D312" s="28" t="s">
        <v>35</v>
      </c>
      <c r="E312" s="28" t="s">
        <v>39</v>
      </c>
      <c r="F312" s="27" t="s">
        <v>210</v>
      </c>
      <c r="G312" s="28" t="s">
        <v>211</v>
      </c>
      <c r="H312" s="47">
        <v>45450000</v>
      </c>
      <c r="I312" s="47">
        <v>45450000</v>
      </c>
      <c r="J312" s="28" t="s">
        <v>203</v>
      </c>
      <c r="K312" s="28" t="s">
        <v>204</v>
      </c>
      <c r="L312" s="35" t="s">
        <v>212</v>
      </c>
    </row>
    <row r="313" spans="2:12" ht="34.5" customHeight="1">
      <c r="B313" s="119">
        <v>80101706</v>
      </c>
      <c r="C313" s="101" t="s">
        <v>228</v>
      </c>
      <c r="D313" s="77" t="s">
        <v>43</v>
      </c>
      <c r="E313" s="78" t="s">
        <v>229</v>
      </c>
      <c r="F313" s="27" t="s">
        <v>210</v>
      </c>
      <c r="G313" s="28" t="s">
        <v>211</v>
      </c>
      <c r="H313" s="53">
        <v>25969000</v>
      </c>
      <c r="I313" s="53">
        <v>25969000</v>
      </c>
      <c r="J313" s="28" t="s">
        <v>203</v>
      </c>
      <c r="K313" s="28" t="s">
        <v>204</v>
      </c>
      <c r="L313" s="27" t="s">
        <v>212</v>
      </c>
    </row>
    <row r="314" spans="2:12" ht="37.5" customHeight="1">
      <c r="B314" s="119">
        <v>80101706</v>
      </c>
      <c r="C314" s="122" t="s">
        <v>230</v>
      </c>
      <c r="D314" s="77" t="s">
        <v>43</v>
      </c>
      <c r="E314" s="78" t="s">
        <v>229</v>
      </c>
      <c r="F314" s="27" t="s">
        <v>210</v>
      </c>
      <c r="G314" s="28" t="s">
        <v>211</v>
      </c>
      <c r="H314" s="50">
        <v>16830000</v>
      </c>
      <c r="I314" s="50">
        <v>16830000</v>
      </c>
      <c r="J314" s="28" t="s">
        <v>203</v>
      </c>
      <c r="K314" s="28" t="s">
        <v>204</v>
      </c>
      <c r="L314" s="27" t="s">
        <v>212</v>
      </c>
    </row>
    <row r="315" spans="2:12" ht="37.5" customHeight="1">
      <c r="B315" s="119">
        <v>80101706</v>
      </c>
      <c r="C315" s="101" t="s">
        <v>231</v>
      </c>
      <c r="D315" s="77" t="s">
        <v>37</v>
      </c>
      <c r="E315" s="78" t="s">
        <v>232</v>
      </c>
      <c r="F315" s="27" t="s">
        <v>210</v>
      </c>
      <c r="G315" s="28" t="s">
        <v>211</v>
      </c>
      <c r="H315" s="50">
        <v>16032666</v>
      </c>
      <c r="I315" s="50">
        <v>16032666</v>
      </c>
      <c r="J315" s="28" t="s">
        <v>203</v>
      </c>
      <c r="K315" s="28" t="s">
        <v>204</v>
      </c>
      <c r="L315" s="27" t="s">
        <v>212</v>
      </c>
    </row>
    <row r="316" spans="2:12" ht="37.5" customHeight="1">
      <c r="B316" s="121">
        <v>93131500</v>
      </c>
      <c r="C316" s="95" t="s">
        <v>233</v>
      </c>
      <c r="D316" s="77" t="s">
        <v>37</v>
      </c>
      <c r="E316" s="28" t="s">
        <v>38</v>
      </c>
      <c r="F316" s="27" t="s">
        <v>234</v>
      </c>
      <c r="G316" s="28" t="s">
        <v>211</v>
      </c>
      <c r="H316" s="50">
        <v>36620000</v>
      </c>
      <c r="I316" s="50">
        <v>36620000</v>
      </c>
      <c r="J316" s="28" t="s">
        <v>203</v>
      </c>
      <c r="K316" s="28" t="s">
        <v>204</v>
      </c>
      <c r="L316" s="27" t="s">
        <v>212</v>
      </c>
    </row>
    <row r="317" spans="2:12" ht="39" customHeight="1">
      <c r="B317" s="119">
        <v>80101706</v>
      </c>
      <c r="C317" s="101" t="s">
        <v>228</v>
      </c>
      <c r="D317" s="77" t="s">
        <v>235</v>
      </c>
      <c r="E317" s="78" t="s">
        <v>229</v>
      </c>
      <c r="F317" s="27" t="s">
        <v>210</v>
      </c>
      <c r="G317" s="28" t="s">
        <v>211</v>
      </c>
      <c r="H317" s="53">
        <v>25969000</v>
      </c>
      <c r="I317" s="53">
        <v>25969000</v>
      </c>
      <c r="J317" s="28" t="s">
        <v>203</v>
      </c>
      <c r="K317" s="28" t="s">
        <v>204</v>
      </c>
      <c r="L317" s="27" t="s">
        <v>212</v>
      </c>
    </row>
    <row r="318" spans="2:12" ht="34.5" customHeight="1">
      <c r="B318" s="119">
        <v>80101706</v>
      </c>
      <c r="C318" s="122" t="s">
        <v>230</v>
      </c>
      <c r="D318" s="77" t="s">
        <v>235</v>
      </c>
      <c r="E318" s="78" t="s">
        <v>229</v>
      </c>
      <c r="F318" s="27" t="s">
        <v>210</v>
      </c>
      <c r="G318" s="28" t="s">
        <v>211</v>
      </c>
      <c r="H318" s="50">
        <v>16830000</v>
      </c>
      <c r="I318" s="50">
        <v>16830000</v>
      </c>
      <c r="J318" s="28" t="s">
        <v>203</v>
      </c>
      <c r="K318" s="28" t="s">
        <v>204</v>
      </c>
      <c r="L318" s="27" t="s">
        <v>212</v>
      </c>
    </row>
    <row r="319" spans="2:12" ht="36" customHeight="1">
      <c r="B319" s="119">
        <v>80101706</v>
      </c>
      <c r="C319" s="120" t="s">
        <v>236</v>
      </c>
      <c r="D319" s="36" t="s">
        <v>43</v>
      </c>
      <c r="E319" s="78" t="s">
        <v>209</v>
      </c>
      <c r="F319" s="27" t="s">
        <v>210</v>
      </c>
      <c r="G319" s="28" t="s">
        <v>211</v>
      </c>
      <c r="H319" s="50">
        <v>19830000</v>
      </c>
      <c r="I319" s="50">
        <v>19830000</v>
      </c>
      <c r="J319" s="28" t="s">
        <v>203</v>
      </c>
      <c r="K319" s="28" t="s">
        <v>204</v>
      </c>
      <c r="L319" s="27" t="s">
        <v>212</v>
      </c>
    </row>
    <row r="320" spans="2:12" ht="41.25" customHeight="1">
      <c r="B320" s="121">
        <v>93131500</v>
      </c>
      <c r="C320" s="120" t="s">
        <v>237</v>
      </c>
      <c r="D320" s="36" t="s">
        <v>37</v>
      </c>
      <c r="E320" s="78" t="s">
        <v>238</v>
      </c>
      <c r="F320" s="27" t="s">
        <v>223</v>
      </c>
      <c r="G320" s="28" t="s">
        <v>211</v>
      </c>
      <c r="H320" s="50">
        <v>48000000</v>
      </c>
      <c r="I320" s="50">
        <v>48000000</v>
      </c>
      <c r="J320" s="28" t="s">
        <v>203</v>
      </c>
      <c r="K320" s="28" t="s">
        <v>204</v>
      </c>
      <c r="L320" s="27" t="s">
        <v>212</v>
      </c>
    </row>
    <row r="321" spans="2:12" ht="38.25" customHeight="1">
      <c r="B321" s="121">
        <v>93131500</v>
      </c>
      <c r="C321" s="120" t="s">
        <v>239</v>
      </c>
      <c r="D321" s="36" t="s">
        <v>37</v>
      </c>
      <c r="E321" s="78" t="s">
        <v>38</v>
      </c>
      <c r="F321" s="27" t="s">
        <v>223</v>
      </c>
      <c r="G321" s="28" t="s">
        <v>211</v>
      </c>
      <c r="H321" s="50">
        <v>47500000</v>
      </c>
      <c r="I321" s="50">
        <v>47500000</v>
      </c>
      <c r="J321" s="28" t="s">
        <v>203</v>
      </c>
      <c r="K321" s="28" t="s">
        <v>204</v>
      </c>
      <c r="L321" s="27" t="s">
        <v>212</v>
      </c>
    </row>
    <row r="322" spans="2:12" ht="38.25" customHeight="1">
      <c r="B322" s="119">
        <v>80101706</v>
      </c>
      <c r="C322" s="120" t="s">
        <v>240</v>
      </c>
      <c r="D322" s="36" t="s">
        <v>35</v>
      </c>
      <c r="E322" s="78" t="s">
        <v>38</v>
      </c>
      <c r="F322" s="27" t="s">
        <v>223</v>
      </c>
      <c r="G322" s="28" t="s">
        <v>211</v>
      </c>
      <c r="H322" s="50">
        <v>20600000</v>
      </c>
      <c r="I322" s="50">
        <v>20600000</v>
      </c>
      <c r="J322" s="28" t="s">
        <v>203</v>
      </c>
      <c r="K322" s="28" t="s">
        <v>204</v>
      </c>
      <c r="L322" s="27" t="s">
        <v>212</v>
      </c>
    </row>
    <row r="323" spans="2:12" ht="36.75" customHeight="1">
      <c r="B323" s="119">
        <v>80101706</v>
      </c>
      <c r="C323" s="120" t="s">
        <v>241</v>
      </c>
      <c r="D323" s="36" t="s">
        <v>35</v>
      </c>
      <c r="E323" s="78" t="s">
        <v>201</v>
      </c>
      <c r="F323" s="27" t="s">
        <v>34</v>
      </c>
      <c r="G323" s="28" t="s">
        <v>211</v>
      </c>
      <c r="H323" s="50">
        <v>67319970</v>
      </c>
      <c r="I323" s="50">
        <v>67319970</v>
      </c>
      <c r="J323" s="28" t="s">
        <v>203</v>
      </c>
      <c r="K323" s="28" t="s">
        <v>204</v>
      </c>
      <c r="L323" s="27" t="s">
        <v>212</v>
      </c>
    </row>
    <row r="324" spans="2:12" ht="37.5" customHeight="1">
      <c r="B324" s="119">
        <v>80101706</v>
      </c>
      <c r="C324" s="120" t="s">
        <v>242</v>
      </c>
      <c r="D324" s="36" t="s">
        <v>43</v>
      </c>
      <c r="E324" s="78" t="s">
        <v>209</v>
      </c>
      <c r="F324" s="27" t="s">
        <v>210</v>
      </c>
      <c r="G324" s="28" t="s">
        <v>211</v>
      </c>
      <c r="H324" s="50">
        <v>19830000</v>
      </c>
      <c r="I324" s="50">
        <v>19830000</v>
      </c>
      <c r="J324" s="28" t="s">
        <v>203</v>
      </c>
      <c r="K324" s="28" t="s">
        <v>204</v>
      </c>
      <c r="L324" s="27" t="s">
        <v>212</v>
      </c>
    </row>
    <row r="325" spans="2:12" ht="39.75" customHeight="1">
      <c r="B325" s="119">
        <v>80101706</v>
      </c>
      <c r="C325" s="123" t="s">
        <v>243</v>
      </c>
      <c r="D325" s="77" t="s">
        <v>208</v>
      </c>
      <c r="E325" s="78" t="s">
        <v>209</v>
      </c>
      <c r="F325" s="27" t="s">
        <v>210</v>
      </c>
      <c r="G325" s="28" t="s">
        <v>211</v>
      </c>
      <c r="H325" s="50">
        <v>23020000</v>
      </c>
      <c r="I325" s="50">
        <v>23020000</v>
      </c>
      <c r="J325" s="28" t="s">
        <v>203</v>
      </c>
      <c r="K325" s="28" t="s">
        <v>204</v>
      </c>
      <c r="L325" s="27" t="s">
        <v>212</v>
      </c>
    </row>
    <row r="326" spans="2:12" ht="40.5" customHeight="1">
      <c r="B326" s="119">
        <v>80101706</v>
      </c>
      <c r="C326" s="123" t="s">
        <v>244</v>
      </c>
      <c r="D326" s="77" t="s">
        <v>208</v>
      </c>
      <c r="E326" s="78" t="s">
        <v>245</v>
      </c>
      <c r="F326" s="27" t="s">
        <v>210</v>
      </c>
      <c r="G326" s="28" t="s">
        <v>211</v>
      </c>
      <c r="H326" s="50">
        <v>18391365</v>
      </c>
      <c r="I326" s="50">
        <v>18391365</v>
      </c>
      <c r="J326" s="28" t="s">
        <v>203</v>
      </c>
      <c r="K326" s="28" t="s">
        <v>204</v>
      </c>
      <c r="L326" s="27" t="s">
        <v>212</v>
      </c>
    </row>
    <row r="327" spans="2:12" ht="48.75" customHeight="1">
      <c r="B327" s="119">
        <v>80101706</v>
      </c>
      <c r="C327" s="123" t="s">
        <v>246</v>
      </c>
      <c r="D327" s="77" t="s">
        <v>208</v>
      </c>
      <c r="E327" s="78" t="s">
        <v>229</v>
      </c>
      <c r="F327" s="27" t="s">
        <v>210</v>
      </c>
      <c r="G327" s="28" t="s">
        <v>211</v>
      </c>
      <c r="H327" s="50">
        <v>20520000</v>
      </c>
      <c r="I327" s="50">
        <v>20520000</v>
      </c>
      <c r="J327" s="28" t="s">
        <v>203</v>
      </c>
      <c r="K327" s="28" t="s">
        <v>204</v>
      </c>
      <c r="L327" s="27" t="s">
        <v>212</v>
      </c>
    </row>
    <row r="328" spans="2:12" ht="37.5" customHeight="1">
      <c r="B328" s="119">
        <v>80101706</v>
      </c>
      <c r="C328" s="123" t="s">
        <v>247</v>
      </c>
      <c r="D328" s="77" t="s">
        <v>208</v>
      </c>
      <c r="E328" s="78" t="s">
        <v>232</v>
      </c>
      <c r="F328" s="27" t="s">
        <v>210</v>
      </c>
      <c r="G328" s="28" t="s">
        <v>211</v>
      </c>
      <c r="H328" s="50">
        <v>16890000</v>
      </c>
      <c r="I328" s="50">
        <v>16890000</v>
      </c>
      <c r="J328" s="28" t="s">
        <v>203</v>
      </c>
      <c r="K328" s="28" t="s">
        <v>204</v>
      </c>
      <c r="L328" s="27" t="s">
        <v>212</v>
      </c>
    </row>
    <row r="329" spans="2:12" ht="36.75" customHeight="1">
      <c r="B329" s="119">
        <v>80101706</v>
      </c>
      <c r="C329" s="123" t="s">
        <v>248</v>
      </c>
      <c r="D329" s="77" t="s">
        <v>208</v>
      </c>
      <c r="E329" s="78" t="s">
        <v>232</v>
      </c>
      <c r="F329" s="27" t="s">
        <v>210</v>
      </c>
      <c r="G329" s="28" t="s">
        <v>211</v>
      </c>
      <c r="H329" s="50">
        <v>10094000</v>
      </c>
      <c r="I329" s="50">
        <v>10094000</v>
      </c>
      <c r="J329" s="28" t="s">
        <v>203</v>
      </c>
      <c r="K329" s="28" t="s">
        <v>204</v>
      </c>
      <c r="L329" s="27" t="s">
        <v>212</v>
      </c>
    </row>
    <row r="330" spans="2:12" ht="54" customHeight="1">
      <c r="B330" s="119">
        <v>80101706</v>
      </c>
      <c r="C330" s="123" t="s">
        <v>249</v>
      </c>
      <c r="D330" s="77" t="s">
        <v>208</v>
      </c>
      <c r="E330" s="78" t="s">
        <v>232</v>
      </c>
      <c r="F330" s="27" t="s">
        <v>210</v>
      </c>
      <c r="G330" s="28" t="s">
        <v>211</v>
      </c>
      <c r="H330" s="50">
        <v>10094000</v>
      </c>
      <c r="I330" s="50">
        <v>10094000</v>
      </c>
      <c r="J330" s="28" t="s">
        <v>203</v>
      </c>
      <c r="K330" s="28" t="s">
        <v>204</v>
      </c>
      <c r="L330" s="27" t="s">
        <v>212</v>
      </c>
    </row>
    <row r="331" spans="2:12" ht="37.5" customHeight="1">
      <c r="B331" s="119">
        <v>80101706</v>
      </c>
      <c r="C331" s="123" t="s">
        <v>250</v>
      </c>
      <c r="D331" s="77" t="s">
        <v>208</v>
      </c>
      <c r="E331" s="78" t="s">
        <v>232</v>
      </c>
      <c r="F331" s="27" t="s">
        <v>210</v>
      </c>
      <c r="G331" s="28" t="s">
        <v>211</v>
      </c>
      <c r="H331" s="50">
        <v>10094000</v>
      </c>
      <c r="I331" s="50">
        <v>10094000</v>
      </c>
      <c r="J331" s="28" t="s">
        <v>203</v>
      </c>
      <c r="K331" s="28" t="s">
        <v>204</v>
      </c>
      <c r="L331" s="27" t="s">
        <v>212</v>
      </c>
    </row>
    <row r="332" spans="2:12" ht="31.5" customHeight="1">
      <c r="B332" s="119">
        <v>80101706</v>
      </c>
      <c r="C332" s="123" t="s">
        <v>251</v>
      </c>
      <c r="D332" s="77" t="s">
        <v>208</v>
      </c>
      <c r="E332" s="78" t="s">
        <v>209</v>
      </c>
      <c r="F332" s="27" t="s">
        <v>210</v>
      </c>
      <c r="G332" s="28" t="s">
        <v>211</v>
      </c>
      <c r="H332" s="52">
        <v>22490000</v>
      </c>
      <c r="I332" s="52">
        <v>22490000</v>
      </c>
      <c r="J332" s="28" t="s">
        <v>203</v>
      </c>
      <c r="K332" s="28" t="s">
        <v>204</v>
      </c>
      <c r="L332" s="27" t="s">
        <v>212</v>
      </c>
    </row>
    <row r="333" spans="2:12" ht="32.25" customHeight="1">
      <c r="B333" s="119">
        <v>80101706</v>
      </c>
      <c r="C333" s="123" t="s">
        <v>252</v>
      </c>
      <c r="D333" s="77" t="s">
        <v>208</v>
      </c>
      <c r="E333" s="78" t="s">
        <v>209</v>
      </c>
      <c r="F333" s="27" t="s">
        <v>210</v>
      </c>
      <c r="G333" s="28" t="s">
        <v>211</v>
      </c>
      <c r="H333" s="50">
        <v>9000000</v>
      </c>
      <c r="I333" s="50">
        <v>9000000</v>
      </c>
      <c r="J333" s="28" t="s">
        <v>203</v>
      </c>
      <c r="K333" s="28" t="s">
        <v>204</v>
      </c>
      <c r="L333" s="27" t="s">
        <v>212</v>
      </c>
    </row>
    <row r="334" spans="2:12" ht="32.25" customHeight="1">
      <c r="B334" s="119">
        <v>80101706</v>
      </c>
      <c r="C334" s="123" t="s">
        <v>253</v>
      </c>
      <c r="D334" s="77" t="s">
        <v>208</v>
      </c>
      <c r="E334" s="78" t="s">
        <v>201</v>
      </c>
      <c r="F334" s="27" t="s">
        <v>210</v>
      </c>
      <c r="G334" s="28" t="s">
        <v>211</v>
      </c>
      <c r="H334" s="50">
        <v>3634000</v>
      </c>
      <c r="I334" s="50">
        <v>3634000</v>
      </c>
      <c r="J334" s="28" t="s">
        <v>203</v>
      </c>
      <c r="K334" s="28" t="s">
        <v>204</v>
      </c>
      <c r="L334" s="27" t="s">
        <v>212</v>
      </c>
    </row>
    <row r="335" spans="2:12" ht="32.25" customHeight="1">
      <c r="B335" s="119">
        <v>80101706</v>
      </c>
      <c r="C335" s="123" t="s">
        <v>254</v>
      </c>
      <c r="D335" s="77" t="s">
        <v>208</v>
      </c>
      <c r="E335" s="78" t="s">
        <v>201</v>
      </c>
      <c r="F335" s="27" t="s">
        <v>210</v>
      </c>
      <c r="G335" s="28" t="s">
        <v>211</v>
      </c>
      <c r="H335" s="50">
        <v>3642000</v>
      </c>
      <c r="I335" s="50">
        <v>3642000</v>
      </c>
      <c r="J335" s="28" t="s">
        <v>203</v>
      </c>
      <c r="K335" s="28" t="s">
        <v>204</v>
      </c>
      <c r="L335" s="27" t="s">
        <v>212</v>
      </c>
    </row>
    <row r="336" spans="2:12" ht="33" customHeight="1">
      <c r="B336" s="119">
        <v>80101706</v>
      </c>
      <c r="C336" s="123" t="s">
        <v>254</v>
      </c>
      <c r="D336" s="77" t="s">
        <v>208</v>
      </c>
      <c r="E336" s="78" t="s">
        <v>201</v>
      </c>
      <c r="F336" s="27" t="s">
        <v>210</v>
      </c>
      <c r="G336" s="28" t="s">
        <v>211</v>
      </c>
      <c r="H336" s="50">
        <v>3357000</v>
      </c>
      <c r="I336" s="50">
        <v>3357000</v>
      </c>
      <c r="J336" s="28" t="s">
        <v>203</v>
      </c>
      <c r="K336" s="28" t="s">
        <v>204</v>
      </c>
      <c r="L336" s="27" t="s">
        <v>212</v>
      </c>
    </row>
    <row r="337" spans="2:12" ht="30" customHeight="1">
      <c r="B337" s="119">
        <v>80101706</v>
      </c>
      <c r="C337" s="123" t="s">
        <v>254</v>
      </c>
      <c r="D337" s="77" t="s">
        <v>208</v>
      </c>
      <c r="E337" s="78" t="s">
        <v>201</v>
      </c>
      <c r="F337" s="27" t="s">
        <v>210</v>
      </c>
      <c r="G337" s="28" t="s">
        <v>211</v>
      </c>
      <c r="H337" s="50">
        <v>5026000</v>
      </c>
      <c r="I337" s="50">
        <v>5026000</v>
      </c>
      <c r="J337" s="28" t="s">
        <v>203</v>
      </c>
      <c r="K337" s="28" t="s">
        <v>204</v>
      </c>
      <c r="L337" s="27" t="s">
        <v>212</v>
      </c>
    </row>
    <row r="338" spans="2:12" ht="38.25" customHeight="1">
      <c r="B338" s="119">
        <v>80101706</v>
      </c>
      <c r="C338" s="123" t="s">
        <v>254</v>
      </c>
      <c r="D338" s="77" t="s">
        <v>208</v>
      </c>
      <c r="E338" s="78" t="s">
        <v>201</v>
      </c>
      <c r="F338" s="27" t="s">
        <v>210</v>
      </c>
      <c r="G338" s="28" t="s">
        <v>211</v>
      </c>
      <c r="H338" s="50">
        <v>3357000</v>
      </c>
      <c r="I338" s="50">
        <v>3357000</v>
      </c>
      <c r="J338" s="28" t="s">
        <v>203</v>
      </c>
      <c r="K338" s="28" t="s">
        <v>204</v>
      </c>
      <c r="L338" s="27" t="s">
        <v>212</v>
      </c>
    </row>
    <row r="339" spans="2:12" ht="36.75" customHeight="1">
      <c r="B339" s="119">
        <v>80101706</v>
      </c>
      <c r="C339" s="123" t="s">
        <v>254</v>
      </c>
      <c r="D339" s="77" t="s">
        <v>208</v>
      </c>
      <c r="E339" s="78" t="s">
        <v>201</v>
      </c>
      <c r="F339" s="27" t="s">
        <v>210</v>
      </c>
      <c r="G339" s="28" t="s">
        <v>211</v>
      </c>
      <c r="H339" s="50">
        <v>3150000</v>
      </c>
      <c r="I339" s="50">
        <v>3150000</v>
      </c>
      <c r="J339" s="28" t="s">
        <v>203</v>
      </c>
      <c r="K339" s="28" t="s">
        <v>204</v>
      </c>
      <c r="L339" s="27" t="s">
        <v>212</v>
      </c>
    </row>
    <row r="340" spans="2:12" ht="30" customHeight="1">
      <c r="B340" s="121">
        <v>93131500</v>
      </c>
      <c r="C340" s="95" t="s">
        <v>255</v>
      </c>
      <c r="D340" s="77" t="s">
        <v>256</v>
      </c>
      <c r="E340" s="78" t="s">
        <v>257</v>
      </c>
      <c r="F340" s="27" t="s">
        <v>210</v>
      </c>
      <c r="G340" s="28" t="s">
        <v>211</v>
      </c>
      <c r="H340" s="50">
        <v>78144700</v>
      </c>
      <c r="I340" s="50">
        <v>78144700</v>
      </c>
      <c r="J340" s="28" t="s">
        <v>203</v>
      </c>
      <c r="K340" s="28" t="s">
        <v>204</v>
      </c>
      <c r="L340" s="27" t="s">
        <v>212</v>
      </c>
    </row>
    <row r="341" spans="2:12" ht="30" customHeight="1">
      <c r="B341" s="119">
        <v>80101706</v>
      </c>
      <c r="C341" s="123" t="s">
        <v>251</v>
      </c>
      <c r="D341" s="77" t="s">
        <v>208</v>
      </c>
      <c r="E341" s="78" t="s">
        <v>209</v>
      </c>
      <c r="F341" s="27" t="s">
        <v>210</v>
      </c>
      <c r="G341" s="28" t="s">
        <v>211</v>
      </c>
      <c r="H341" s="52">
        <v>22490000</v>
      </c>
      <c r="I341" s="52">
        <v>22490000</v>
      </c>
      <c r="J341" s="28" t="s">
        <v>203</v>
      </c>
      <c r="K341" s="28" t="s">
        <v>204</v>
      </c>
      <c r="L341" s="27" t="s">
        <v>212</v>
      </c>
    </row>
    <row r="342" spans="2:12" ht="31.5" customHeight="1">
      <c r="B342" s="119">
        <v>80101706</v>
      </c>
      <c r="C342" s="123" t="s">
        <v>252</v>
      </c>
      <c r="D342" s="77" t="s">
        <v>208</v>
      </c>
      <c r="E342" s="78" t="s">
        <v>209</v>
      </c>
      <c r="F342" s="27" t="s">
        <v>210</v>
      </c>
      <c r="G342" s="28" t="s">
        <v>211</v>
      </c>
      <c r="H342" s="50">
        <v>9000000</v>
      </c>
      <c r="I342" s="50">
        <v>9000000</v>
      </c>
      <c r="J342" s="28" t="s">
        <v>203</v>
      </c>
      <c r="K342" s="28" t="s">
        <v>204</v>
      </c>
      <c r="L342" s="27" t="s">
        <v>212</v>
      </c>
    </row>
    <row r="343" spans="2:12" ht="63.75" customHeight="1">
      <c r="B343" s="119">
        <v>80101706</v>
      </c>
      <c r="C343" s="123" t="s">
        <v>258</v>
      </c>
      <c r="D343" s="77" t="s">
        <v>43</v>
      </c>
      <c r="E343" s="78" t="s">
        <v>229</v>
      </c>
      <c r="F343" s="27" t="s">
        <v>210</v>
      </c>
      <c r="G343" s="28" t="s">
        <v>211</v>
      </c>
      <c r="H343" s="52">
        <v>18830000</v>
      </c>
      <c r="I343" s="52">
        <v>18830000</v>
      </c>
      <c r="J343" s="28" t="s">
        <v>203</v>
      </c>
      <c r="K343" s="28" t="s">
        <v>204</v>
      </c>
      <c r="L343" s="27" t="s">
        <v>212</v>
      </c>
    </row>
    <row r="344" spans="2:12" ht="45.75" customHeight="1">
      <c r="B344" s="119">
        <v>80101706</v>
      </c>
      <c r="C344" s="123" t="s">
        <v>259</v>
      </c>
      <c r="D344" s="77" t="s">
        <v>43</v>
      </c>
      <c r="E344" s="78" t="s">
        <v>229</v>
      </c>
      <c r="F344" s="27" t="s">
        <v>210</v>
      </c>
      <c r="G344" s="28" t="s">
        <v>211</v>
      </c>
      <c r="H344" s="50">
        <v>16830000</v>
      </c>
      <c r="I344" s="50">
        <v>16830000</v>
      </c>
      <c r="J344" s="28" t="s">
        <v>203</v>
      </c>
      <c r="K344" s="28" t="s">
        <v>204</v>
      </c>
      <c r="L344" s="27" t="s">
        <v>212</v>
      </c>
    </row>
    <row r="345" spans="2:12" ht="48" customHeight="1">
      <c r="B345" s="119">
        <v>80101706</v>
      </c>
      <c r="C345" s="123" t="s">
        <v>260</v>
      </c>
      <c r="D345" s="77" t="s">
        <v>43</v>
      </c>
      <c r="E345" s="78" t="s">
        <v>229</v>
      </c>
      <c r="F345" s="27" t="s">
        <v>210</v>
      </c>
      <c r="G345" s="28" t="s">
        <v>211</v>
      </c>
      <c r="H345" s="50">
        <v>16830000</v>
      </c>
      <c r="I345" s="50">
        <v>16830000</v>
      </c>
      <c r="J345" s="28" t="s">
        <v>203</v>
      </c>
      <c r="K345" s="28" t="s">
        <v>204</v>
      </c>
      <c r="L345" s="27" t="s">
        <v>212</v>
      </c>
    </row>
    <row r="346" spans="2:12" ht="36.75" customHeight="1">
      <c r="B346" s="121">
        <v>93131500</v>
      </c>
      <c r="C346" s="95" t="s">
        <v>261</v>
      </c>
      <c r="D346" s="124" t="s">
        <v>256</v>
      </c>
      <c r="E346" s="78" t="s">
        <v>262</v>
      </c>
      <c r="F346" s="27" t="s">
        <v>223</v>
      </c>
      <c r="G346" s="28" t="s">
        <v>211</v>
      </c>
      <c r="H346" s="50">
        <v>55500000</v>
      </c>
      <c r="I346" s="50">
        <v>55500000</v>
      </c>
      <c r="J346" s="28" t="s">
        <v>203</v>
      </c>
      <c r="K346" s="28" t="s">
        <v>204</v>
      </c>
      <c r="L346" s="27" t="s">
        <v>212</v>
      </c>
    </row>
    <row r="347" spans="2:12" ht="34.5" customHeight="1">
      <c r="B347" s="121">
        <v>93131500</v>
      </c>
      <c r="C347" s="95" t="s">
        <v>263</v>
      </c>
      <c r="D347" s="124" t="s">
        <v>50</v>
      </c>
      <c r="E347" s="78" t="s">
        <v>245</v>
      </c>
      <c r="F347" s="27" t="s">
        <v>223</v>
      </c>
      <c r="G347" s="28" t="s">
        <v>211</v>
      </c>
      <c r="H347" s="50">
        <v>172000000</v>
      </c>
      <c r="I347" s="50">
        <v>172000000</v>
      </c>
      <c r="J347" s="28" t="s">
        <v>203</v>
      </c>
      <c r="K347" s="28" t="s">
        <v>204</v>
      </c>
      <c r="L347" s="27" t="s">
        <v>212</v>
      </c>
    </row>
    <row r="348" spans="2:12" ht="68.25" customHeight="1">
      <c r="B348" s="119">
        <v>80101706</v>
      </c>
      <c r="C348" s="123" t="s">
        <v>264</v>
      </c>
      <c r="D348" s="77" t="s">
        <v>218</v>
      </c>
      <c r="E348" s="78" t="s">
        <v>229</v>
      </c>
      <c r="F348" s="27" t="s">
        <v>210</v>
      </c>
      <c r="G348" s="28" t="s">
        <v>211</v>
      </c>
      <c r="H348" s="52">
        <v>18830000</v>
      </c>
      <c r="I348" s="52">
        <v>18830000</v>
      </c>
      <c r="J348" s="28" t="s">
        <v>203</v>
      </c>
      <c r="K348" s="28" t="s">
        <v>204</v>
      </c>
      <c r="L348" s="27" t="s">
        <v>212</v>
      </c>
    </row>
    <row r="349" spans="2:12" ht="53.25" customHeight="1">
      <c r="B349" s="119">
        <v>80101706</v>
      </c>
      <c r="C349" s="123" t="s">
        <v>265</v>
      </c>
      <c r="D349" s="77" t="s">
        <v>218</v>
      </c>
      <c r="E349" s="78" t="s">
        <v>229</v>
      </c>
      <c r="F349" s="27" t="s">
        <v>210</v>
      </c>
      <c r="G349" s="28" t="s">
        <v>211</v>
      </c>
      <c r="H349" s="50">
        <v>16830000</v>
      </c>
      <c r="I349" s="50">
        <v>16830000</v>
      </c>
      <c r="J349" s="28" t="s">
        <v>203</v>
      </c>
      <c r="K349" s="28" t="s">
        <v>204</v>
      </c>
      <c r="L349" s="27" t="s">
        <v>212</v>
      </c>
    </row>
    <row r="350" spans="2:12" ht="52.5" customHeight="1">
      <c r="B350" s="119">
        <v>80101706</v>
      </c>
      <c r="C350" s="123" t="s">
        <v>266</v>
      </c>
      <c r="D350" s="77" t="s">
        <v>235</v>
      </c>
      <c r="E350" s="78" t="s">
        <v>229</v>
      </c>
      <c r="F350" s="27" t="s">
        <v>210</v>
      </c>
      <c r="G350" s="28" t="s">
        <v>211</v>
      </c>
      <c r="H350" s="50">
        <v>16830000</v>
      </c>
      <c r="I350" s="50">
        <v>16830000</v>
      </c>
      <c r="J350" s="28" t="s">
        <v>203</v>
      </c>
      <c r="K350" s="28" t="s">
        <v>204</v>
      </c>
      <c r="L350" s="27" t="s">
        <v>212</v>
      </c>
    </row>
    <row r="351" spans="2:12" ht="25.5">
      <c r="B351" s="119">
        <v>80101706</v>
      </c>
      <c r="C351" s="95" t="s">
        <v>267</v>
      </c>
      <c r="D351" s="77" t="s">
        <v>43</v>
      </c>
      <c r="E351" s="78" t="s">
        <v>229</v>
      </c>
      <c r="F351" s="27" t="s">
        <v>210</v>
      </c>
      <c r="G351" s="28" t="s">
        <v>211</v>
      </c>
      <c r="H351" s="50">
        <v>27410000</v>
      </c>
      <c r="I351" s="50">
        <v>19830000</v>
      </c>
      <c r="J351" s="28" t="s">
        <v>203</v>
      </c>
      <c r="K351" s="28" t="s">
        <v>204</v>
      </c>
      <c r="L351" s="27" t="s">
        <v>212</v>
      </c>
    </row>
    <row r="352" spans="2:12" ht="25.5">
      <c r="B352" s="119">
        <v>80101706</v>
      </c>
      <c r="C352" s="99" t="s">
        <v>268</v>
      </c>
      <c r="D352" s="77" t="s">
        <v>43</v>
      </c>
      <c r="E352" s="78" t="s">
        <v>229</v>
      </c>
      <c r="F352" s="27" t="s">
        <v>210</v>
      </c>
      <c r="G352" s="28" t="s">
        <v>211</v>
      </c>
      <c r="H352" s="50">
        <v>19830000</v>
      </c>
      <c r="I352" s="50">
        <v>19830000</v>
      </c>
      <c r="J352" s="28" t="s">
        <v>203</v>
      </c>
      <c r="K352" s="28" t="s">
        <v>204</v>
      </c>
      <c r="L352" s="27" t="s">
        <v>212</v>
      </c>
    </row>
    <row r="353" spans="2:12" ht="25.5">
      <c r="B353" s="119">
        <v>80101706</v>
      </c>
      <c r="C353" s="99" t="s">
        <v>268</v>
      </c>
      <c r="D353" s="77" t="s">
        <v>43</v>
      </c>
      <c r="E353" s="78" t="s">
        <v>229</v>
      </c>
      <c r="F353" s="27" t="s">
        <v>210</v>
      </c>
      <c r="G353" s="28" t="s">
        <v>211</v>
      </c>
      <c r="H353" s="50">
        <v>19830000</v>
      </c>
      <c r="I353" s="50">
        <v>8640000</v>
      </c>
      <c r="J353" s="28" t="s">
        <v>203</v>
      </c>
      <c r="K353" s="28" t="s">
        <v>204</v>
      </c>
      <c r="L353" s="27" t="s">
        <v>212</v>
      </c>
    </row>
    <row r="354" spans="2:12" ht="25.5">
      <c r="B354" s="119">
        <v>80101706</v>
      </c>
      <c r="C354" s="95" t="s">
        <v>267</v>
      </c>
      <c r="D354" s="36" t="s">
        <v>218</v>
      </c>
      <c r="E354" s="78" t="s">
        <v>229</v>
      </c>
      <c r="F354" s="27" t="s">
        <v>210</v>
      </c>
      <c r="G354" s="28" t="s">
        <v>211</v>
      </c>
      <c r="H354" s="50">
        <v>29410000</v>
      </c>
      <c r="I354" s="50">
        <v>19830000</v>
      </c>
      <c r="J354" s="28" t="s">
        <v>203</v>
      </c>
      <c r="K354" s="28" t="s">
        <v>204</v>
      </c>
      <c r="L354" s="27" t="s">
        <v>212</v>
      </c>
    </row>
    <row r="355" spans="2:12" ht="25.5">
      <c r="B355" s="119">
        <v>80101706</v>
      </c>
      <c r="C355" s="99" t="s">
        <v>268</v>
      </c>
      <c r="D355" s="36" t="s">
        <v>218</v>
      </c>
      <c r="E355" s="78" t="s">
        <v>229</v>
      </c>
      <c r="F355" s="27" t="s">
        <v>210</v>
      </c>
      <c r="G355" s="28" t="s">
        <v>211</v>
      </c>
      <c r="H355" s="50">
        <v>19830000</v>
      </c>
      <c r="I355" s="50">
        <v>19830000</v>
      </c>
      <c r="J355" s="28" t="s">
        <v>203</v>
      </c>
      <c r="K355" s="28" t="s">
        <v>204</v>
      </c>
      <c r="L355" s="27" t="s">
        <v>212</v>
      </c>
    </row>
    <row r="356" spans="2:12" ht="25.5">
      <c r="B356" s="119">
        <v>80101706</v>
      </c>
      <c r="C356" s="99" t="s">
        <v>268</v>
      </c>
      <c r="D356" s="36" t="s">
        <v>218</v>
      </c>
      <c r="E356" s="78" t="s">
        <v>229</v>
      </c>
      <c r="F356" s="27" t="s">
        <v>210</v>
      </c>
      <c r="G356" s="28" t="s">
        <v>211</v>
      </c>
      <c r="H356" s="50">
        <v>19830000</v>
      </c>
      <c r="I356" s="50">
        <v>19830000</v>
      </c>
      <c r="J356" s="28" t="s">
        <v>203</v>
      </c>
      <c r="K356" s="28" t="s">
        <v>204</v>
      </c>
      <c r="L356" s="27" t="s">
        <v>212</v>
      </c>
    </row>
    <row r="357" spans="2:12" ht="33.75" customHeight="1">
      <c r="B357" s="121">
        <v>93131500</v>
      </c>
      <c r="C357" s="95" t="s">
        <v>269</v>
      </c>
      <c r="D357" s="125" t="s">
        <v>37</v>
      </c>
      <c r="E357" s="85" t="s">
        <v>205</v>
      </c>
      <c r="F357" s="27" t="s">
        <v>34</v>
      </c>
      <c r="G357" s="28" t="s">
        <v>211</v>
      </c>
      <c r="H357" s="61">
        <v>100000000</v>
      </c>
      <c r="I357" s="59">
        <v>100000000</v>
      </c>
      <c r="J357" s="28" t="s">
        <v>203</v>
      </c>
      <c r="K357" s="28" t="s">
        <v>204</v>
      </c>
      <c r="L357" s="27" t="s">
        <v>212</v>
      </c>
    </row>
    <row r="358" spans="2:12" ht="25.5">
      <c r="B358" s="121">
        <v>93131500</v>
      </c>
      <c r="C358" s="95" t="s">
        <v>270</v>
      </c>
      <c r="D358" s="125" t="s">
        <v>37</v>
      </c>
      <c r="E358" s="85" t="s">
        <v>271</v>
      </c>
      <c r="F358" s="27" t="s">
        <v>34</v>
      </c>
      <c r="G358" s="28" t="s">
        <v>211</v>
      </c>
      <c r="H358" s="61">
        <v>100000000</v>
      </c>
      <c r="I358" s="59">
        <v>100000000</v>
      </c>
      <c r="J358" s="28" t="s">
        <v>203</v>
      </c>
      <c r="K358" s="28" t="s">
        <v>204</v>
      </c>
      <c r="L358" s="27" t="s">
        <v>212</v>
      </c>
    </row>
    <row r="359" spans="2:12" ht="69.75" customHeight="1">
      <c r="B359" s="30">
        <v>80111620</v>
      </c>
      <c r="C359" s="113" t="s">
        <v>272</v>
      </c>
      <c r="D359" s="80" t="s">
        <v>273</v>
      </c>
      <c r="E359" s="80" t="s">
        <v>274</v>
      </c>
      <c r="F359" s="97" t="s">
        <v>275</v>
      </c>
      <c r="G359" s="80" t="s">
        <v>32</v>
      </c>
      <c r="H359" s="62">
        <v>30000000</v>
      </c>
      <c r="I359" s="62">
        <v>30000000</v>
      </c>
      <c r="J359" s="80" t="s">
        <v>203</v>
      </c>
      <c r="K359" s="80" t="s">
        <v>204</v>
      </c>
      <c r="L359" s="86" t="s">
        <v>276</v>
      </c>
    </row>
    <row r="360" spans="2:12" ht="69.75" customHeight="1">
      <c r="B360" s="30">
        <v>80111614</v>
      </c>
      <c r="C360" s="113" t="s">
        <v>277</v>
      </c>
      <c r="D360" s="80" t="s">
        <v>273</v>
      </c>
      <c r="E360" s="80" t="s">
        <v>274</v>
      </c>
      <c r="F360" s="97" t="s">
        <v>275</v>
      </c>
      <c r="G360" s="80" t="s">
        <v>32</v>
      </c>
      <c r="H360" s="62">
        <v>22410000</v>
      </c>
      <c r="I360" s="62">
        <v>22410000</v>
      </c>
      <c r="J360" s="80" t="s">
        <v>203</v>
      </c>
      <c r="K360" s="80" t="s">
        <v>204</v>
      </c>
      <c r="L360" s="86" t="s">
        <v>276</v>
      </c>
    </row>
    <row r="361" spans="2:12" ht="68.25" customHeight="1">
      <c r="B361" s="30">
        <v>80111620</v>
      </c>
      <c r="C361" s="113" t="s">
        <v>278</v>
      </c>
      <c r="D361" s="80" t="s">
        <v>273</v>
      </c>
      <c r="E361" s="80" t="s">
        <v>274</v>
      </c>
      <c r="F361" s="97" t="s">
        <v>275</v>
      </c>
      <c r="G361" s="80" t="s">
        <v>32</v>
      </c>
      <c r="H361" s="62">
        <v>28410000</v>
      </c>
      <c r="I361" s="62">
        <v>28410000</v>
      </c>
      <c r="J361" s="80" t="s">
        <v>203</v>
      </c>
      <c r="K361" s="80" t="s">
        <v>204</v>
      </c>
      <c r="L361" s="86" t="s">
        <v>276</v>
      </c>
    </row>
    <row r="362" spans="2:12" ht="70.5" customHeight="1">
      <c r="B362" s="30">
        <v>80111620</v>
      </c>
      <c r="C362" s="113" t="s">
        <v>279</v>
      </c>
      <c r="D362" s="80" t="s">
        <v>273</v>
      </c>
      <c r="E362" s="80" t="s">
        <v>274</v>
      </c>
      <c r="F362" s="97" t="s">
        <v>275</v>
      </c>
      <c r="G362" s="80" t="s">
        <v>32</v>
      </c>
      <c r="H362" s="62">
        <v>28410000</v>
      </c>
      <c r="I362" s="62">
        <v>28410000</v>
      </c>
      <c r="J362" s="80" t="s">
        <v>203</v>
      </c>
      <c r="K362" s="80" t="s">
        <v>204</v>
      </c>
      <c r="L362" s="86" t="s">
        <v>276</v>
      </c>
    </row>
    <row r="363" spans="2:12" ht="72" customHeight="1">
      <c r="B363" s="30">
        <v>80111620</v>
      </c>
      <c r="C363" s="113" t="s">
        <v>280</v>
      </c>
      <c r="D363" s="80" t="s">
        <v>273</v>
      </c>
      <c r="E363" s="80" t="s">
        <v>274</v>
      </c>
      <c r="F363" s="97" t="s">
        <v>275</v>
      </c>
      <c r="G363" s="80" t="s">
        <v>32</v>
      </c>
      <c r="H363" s="62">
        <v>28410000</v>
      </c>
      <c r="I363" s="62">
        <v>28410000</v>
      </c>
      <c r="J363" s="80" t="s">
        <v>203</v>
      </c>
      <c r="K363" s="80" t="s">
        <v>204</v>
      </c>
      <c r="L363" s="86" t="s">
        <v>276</v>
      </c>
    </row>
    <row r="364" spans="2:12" ht="69.75" customHeight="1">
      <c r="B364" s="30">
        <v>80111607</v>
      </c>
      <c r="C364" s="113" t="s">
        <v>281</v>
      </c>
      <c r="D364" s="80" t="s">
        <v>273</v>
      </c>
      <c r="E364" s="80" t="s">
        <v>274</v>
      </c>
      <c r="F364" s="97" t="s">
        <v>275</v>
      </c>
      <c r="G364" s="80" t="s">
        <v>32</v>
      </c>
      <c r="H364" s="62">
        <v>22410000</v>
      </c>
      <c r="I364" s="62">
        <v>22410000</v>
      </c>
      <c r="J364" s="80" t="s">
        <v>203</v>
      </c>
      <c r="K364" s="80" t="s">
        <v>204</v>
      </c>
      <c r="L364" s="86" t="s">
        <v>276</v>
      </c>
    </row>
    <row r="365" spans="2:12" ht="69.75" customHeight="1">
      <c r="B365" s="30">
        <v>80111604</v>
      </c>
      <c r="C365" s="113" t="s">
        <v>282</v>
      </c>
      <c r="D365" s="80" t="s">
        <v>273</v>
      </c>
      <c r="E365" s="80" t="s">
        <v>274</v>
      </c>
      <c r="F365" s="97" t="s">
        <v>275</v>
      </c>
      <c r="G365" s="80" t="s">
        <v>32</v>
      </c>
      <c r="H365" s="62">
        <v>19830000</v>
      </c>
      <c r="I365" s="62">
        <v>19830000</v>
      </c>
      <c r="J365" s="80" t="s">
        <v>203</v>
      </c>
      <c r="K365" s="80" t="s">
        <v>204</v>
      </c>
      <c r="L365" s="86" t="s">
        <v>276</v>
      </c>
    </row>
    <row r="366" spans="2:12" ht="68.25" customHeight="1">
      <c r="B366" s="30">
        <v>93131608</v>
      </c>
      <c r="C366" s="113" t="s">
        <v>283</v>
      </c>
      <c r="D366" s="80" t="s">
        <v>273</v>
      </c>
      <c r="E366" s="80" t="s">
        <v>162</v>
      </c>
      <c r="F366" s="97" t="s">
        <v>284</v>
      </c>
      <c r="G366" s="80" t="s">
        <v>32</v>
      </c>
      <c r="H366" s="62">
        <v>23970000</v>
      </c>
      <c r="I366" s="62">
        <v>23970000</v>
      </c>
      <c r="J366" s="80" t="s">
        <v>203</v>
      </c>
      <c r="K366" s="80" t="s">
        <v>204</v>
      </c>
      <c r="L366" s="86" t="s">
        <v>276</v>
      </c>
    </row>
    <row r="367" spans="2:12" ht="84" customHeight="1">
      <c r="B367" s="78">
        <v>55101500</v>
      </c>
      <c r="C367" s="113" t="s">
        <v>285</v>
      </c>
      <c r="D367" s="80" t="s">
        <v>273</v>
      </c>
      <c r="E367" s="80" t="s">
        <v>162</v>
      </c>
      <c r="F367" s="97" t="s">
        <v>284</v>
      </c>
      <c r="G367" s="80" t="s">
        <v>32</v>
      </c>
      <c r="H367" s="62">
        <v>31990000</v>
      </c>
      <c r="I367" s="62">
        <v>31990000</v>
      </c>
      <c r="J367" s="80" t="s">
        <v>203</v>
      </c>
      <c r="K367" s="80" t="s">
        <v>204</v>
      </c>
      <c r="L367" s="86" t="s">
        <v>276</v>
      </c>
    </row>
    <row r="368" spans="2:12" ht="69.75" customHeight="1">
      <c r="B368" s="30">
        <v>80111620</v>
      </c>
      <c r="C368" s="113" t="s">
        <v>272</v>
      </c>
      <c r="D368" s="80" t="s">
        <v>286</v>
      </c>
      <c r="E368" s="80" t="s">
        <v>287</v>
      </c>
      <c r="F368" s="97" t="s">
        <v>275</v>
      </c>
      <c r="G368" s="80" t="s">
        <v>32</v>
      </c>
      <c r="H368" s="62">
        <v>25000000</v>
      </c>
      <c r="I368" s="62">
        <v>25000000</v>
      </c>
      <c r="J368" s="80" t="s">
        <v>203</v>
      </c>
      <c r="K368" s="80" t="s">
        <v>204</v>
      </c>
      <c r="L368" s="86" t="s">
        <v>276</v>
      </c>
    </row>
    <row r="369" spans="2:12" ht="71.25" customHeight="1">
      <c r="B369" s="30">
        <v>80111614</v>
      </c>
      <c r="C369" s="113" t="s">
        <v>277</v>
      </c>
      <c r="D369" s="80" t="s">
        <v>286</v>
      </c>
      <c r="E369" s="80" t="s">
        <v>287</v>
      </c>
      <c r="F369" s="97" t="s">
        <v>275</v>
      </c>
      <c r="G369" s="80" t="s">
        <v>32</v>
      </c>
      <c r="H369" s="62">
        <v>18675000</v>
      </c>
      <c r="I369" s="62">
        <v>18675000</v>
      </c>
      <c r="J369" s="80" t="s">
        <v>203</v>
      </c>
      <c r="K369" s="80" t="s">
        <v>204</v>
      </c>
      <c r="L369" s="86" t="s">
        <v>276</v>
      </c>
    </row>
    <row r="370" spans="2:12" ht="68.25" customHeight="1">
      <c r="B370" s="30">
        <v>80111620</v>
      </c>
      <c r="C370" s="113" t="s">
        <v>278</v>
      </c>
      <c r="D370" s="80" t="s">
        <v>286</v>
      </c>
      <c r="E370" s="80" t="s">
        <v>287</v>
      </c>
      <c r="F370" s="97" t="s">
        <v>275</v>
      </c>
      <c r="G370" s="80" t="s">
        <v>32</v>
      </c>
      <c r="H370" s="62">
        <v>23675000</v>
      </c>
      <c r="I370" s="62">
        <v>23675000</v>
      </c>
      <c r="J370" s="80" t="s">
        <v>203</v>
      </c>
      <c r="K370" s="80" t="s">
        <v>204</v>
      </c>
      <c r="L370" s="86" t="s">
        <v>276</v>
      </c>
    </row>
    <row r="371" spans="2:12" ht="74.25" customHeight="1">
      <c r="B371" s="30">
        <v>80111620</v>
      </c>
      <c r="C371" s="113" t="s">
        <v>279</v>
      </c>
      <c r="D371" s="80" t="s">
        <v>286</v>
      </c>
      <c r="E371" s="80" t="s">
        <v>287</v>
      </c>
      <c r="F371" s="97" t="s">
        <v>275</v>
      </c>
      <c r="G371" s="80" t="s">
        <v>32</v>
      </c>
      <c r="H371" s="62">
        <v>23675000</v>
      </c>
      <c r="I371" s="62">
        <v>23675000</v>
      </c>
      <c r="J371" s="80" t="s">
        <v>203</v>
      </c>
      <c r="K371" s="80" t="s">
        <v>204</v>
      </c>
      <c r="L371" s="86" t="s">
        <v>276</v>
      </c>
    </row>
    <row r="372" spans="2:12" ht="78.75" customHeight="1">
      <c r="B372" s="30">
        <v>80111620</v>
      </c>
      <c r="C372" s="113" t="s">
        <v>280</v>
      </c>
      <c r="D372" s="80" t="s">
        <v>286</v>
      </c>
      <c r="E372" s="80" t="s">
        <v>287</v>
      </c>
      <c r="F372" s="97" t="s">
        <v>275</v>
      </c>
      <c r="G372" s="80" t="s">
        <v>32</v>
      </c>
      <c r="H372" s="62">
        <v>23675000</v>
      </c>
      <c r="I372" s="62">
        <v>23675000</v>
      </c>
      <c r="J372" s="80" t="s">
        <v>203</v>
      </c>
      <c r="K372" s="80" t="s">
        <v>204</v>
      </c>
      <c r="L372" s="86" t="s">
        <v>276</v>
      </c>
    </row>
    <row r="373" spans="2:12" ht="69.75" customHeight="1">
      <c r="B373" s="30">
        <v>80111607</v>
      </c>
      <c r="C373" s="113" t="s">
        <v>281</v>
      </c>
      <c r="D373" s="80" t="s">
        <v>286</v>
      </c>
      <c r="E373" s="80" t="s">
        <v>287</v>
      </c>
      <c r="F373" s="97" t="s">
        <v>275</v>
      </c>
      <c r="G373" s="80" t="s">
        <v>32</v>
      </c>
      <c r="H373" s="62">
        <v>18675000</v>
      </c>
      <c r="I373" s="62">
        <v>18675000</v>
      </c>
      <c r="J373" s="80" t="s">
        <v>203</v>
      </c>
      <c r="K373" s="80" t="s">
        <v>204</v>
      </c>
      <c r="L373" s="86" t="s">
        <v>276</v>
      </c>
    </row>
    <row r="374" spans="2:12" ht="76.5">
      <c r="B374" s="30">
        <v>80111604</v>
      </c>
      <c r="C374" s="113" t="s">
        <v>282</v>
      </c>
      <c r="D374" s="80" t="s">
        <v>286</v>
      </c>
      <c r="E374" s="80" t="s">
        <v>287</v>
      </c>
      <c r="F374" s="97" t="s">
        <v>275</v>
      </c>
      <c r="G374" s="80" t="s">
        <v>32</v>
      </c>
      <c r="H374" s="62">
        <v>16525000</v>
      </c>
      <c r="I374" s="62">
        <v>16525000</v>
      </c>
      <c r="J374" s="80" t="s">
        <v>203</v>
      </c>
      <c r="K374" s="80" t="s">
        <v>204</v>
      </c>
      <c r="L374" s="86" t="s">
        <v>276</v>
      </c>
    </row>
    <row r="375" spans="2:12" ht="61.5" customHeight="1">
      <c r="B375" s="30">
        <v>80141902</v>
      </c>
      <c r="C375" s="113" t="s">
        <v>288</v>
      </c>
      <c r="D375" s="80" t="s">
        <v>273</v>
      </c>
      <c r="E375" s="80" t="s">
        <v>162</v>
      </c>
      <c r="F375" s="97" t="s">
        <v>34</v>
      </c>
      <c r="G375" s="80" t="s">
        <v>32</v>
      </c>
      <c r="H375" s="62">
        <v>100000000</v>
      </c>
      <c r="I375" s="62">
        <v>100000000</v>
      </c>
      <c r="J375" s="80" t="s">
        <v>203</v>
      </c>
      <c r="K375" s="80" t="s">
        <v>204</v>
      </c>
      <c r="L375" s="86" t="s">
        <v>276</v>
      </c>
    </row>
    <row r="376" spans="2:12" ht="54" customHeight="1">
      <c r="B376" s="80">
        <v>20102301</v>
      </c>
      <c r="C376" s="126" t="s">
        <v>289</v>
      </c>
      <c r="D376" s="80" t="s">
        <v>273</v>
      </c>
      <c r="E376" s="80" t="s">
        <v>162</v>
      </c>
      <c r="F376" s="97" t="s">
        <v>34</v>
      </c>
      <c r="G376" s="80" t="s">
        <v>32</v>
      </c>
      <c r="H376" s="62">
        <v>177000000</v>
      </c>
      <c r="I376" s="62">
        <v>177000000</v>
      </c>
      <c r="J376" s="80" t="s">
        <v>203</v>
      </c>
      <c r="K376" s="80" t="s">
        <v>204</v>
      </c>
      <c r="L376" s="86" t="s">
        <v>276</v>
      </c>
    </row>
    <row r="377" spans="2:12" ht="44.25" customHeight="1">
      <c r="B377" s="30">
        <v>80141902</v>
      </c>
      <c r="C377" s="126" t="s">
        <v>290</v>
      </c>
      <c r="D377" s="80" t="s">
        <v>273</v>
      </c>
      <c r="E377" s="80" t="s">
        <v>162</v>
      </c>
      <c r="F377" s="97" t="s">
        <v>34</v>
      </c>
      <c r="G377" s="80" t="s">
        <v>32</v>
      </c>
      <c r="H377" s="62">
        <v>95000000</v>
      </c>
      <c r="I377" s="62">
        <v>95000000</v>
      </c>
      <c r="J377" s="80" t="s">
        <v>203</v>
      </c>
      <c r="K377" s="80" t="s">
        <v>204</v>
      </c>
      <c r="L377" s="86" t="s">
        <v>276</v>
      </c>
    </row>
    <row r="378" spans="2:12" ht="66.75" customHeight="1">
      <c r="B378" s="30">
        <v>80111500</v>
      </c>
      <c r="C378" s="126" t="s">
        <v>291</v>
      </c>
      <c r="D378" s="80" t="s">
        <v>273</v>
      </c>
      <c r="E378" s="80" t="s">
        <v>162</v>
      </c>
      <c r="F378" s="97" t="s">
        <v>275</v>
      </c>
      <c r="G378" s="80" t="s">
        <v>32</v>
      </c>
      <c r="H378" s="62">
        <v>55000000</v>
      </c>
      <c r="I378" s="62">
        <v>55000000</v>
      </c>
      <c r="J378" s="80" t="s">
        <v>203</v>
      </c>
      <c r="K378" s="80" t="s">
        <v>204</v>
      </c>
      <c r="L378" s="86" t="s">
        <v>276</v>
      </c>
    </row>
    <row r="379" spans="2:12" ht="66.75" customHeight="1">
      <c r="B379" s="30">
        <v>80111500</v>
      </c>
      <c r="C379" s="126" t="s">
        <v>292</v>
      </c>
      <c r="D379" s="80" t="s">
        <v>273</v>
      </c>
      <c r="E379" s="80" t="s">
        <v>160</v>
      </c>
      <c r="F379" s="97" t="s">
        <v>275</v>
      </c>
      <c r="G379" s="80" t="s">
        <v>32</v>
      </c>
      <c r="H379" s="62">
        <v>36900000</v>
      </c>
      <c r="I379" s="62">
        <v>36900000</v>
      </c>
      <c r="J379" s="80" t="s">
        <v>203</v>
      </c>
      <c r="K379" s="80" t="s">
        <v>204</v>
      </c>
      <c r="L379" s="86" t="s">
        <v>276</v>
      </c>
    </row>
    <row r="380" spans="2:12" ht="66.75" customHeight="1">
      <c r="B380" s="30">
        <v>80111500</v>
      </c>
      <c r="C380" s="126" t="s">
        <v>292</v>
      </c>
      <c r="D380" s="80" t="s">
        <v>273</v>
      </c>
      <c r="E380" s="80" t="s">
        <v>162</v>
      </c>
      <c r="F380" s="97" t="s">
        <v>275</v>
      </c>
      <c r="G380" s="80" t="s">
        <v>32</v>
      </c>
      <c r="H380" s="62">
        <v>36900000</v>
      </c>
      <c r="I380" s="62">
        <v>36900000</v>
      </c>
      <c r="J380" s="80" t="s">
        <v>203</v>
      </c>
      <c r="K380" s="80" t="s">
        <v>204</v>
      </c>
      <c r="L380" s="86" t="s">
        <v>276</v>
      </c>
    </row>
    <row r="381" spans="2:12" ht="71.25" customHeight="1">
      <c r="B381" s="30">
        <v>80111500</v>
      </c>
      <c r="C381" s="126" t="s">
        <v>293</v>
      </c>
      <c r="D381" s="80" t="s">
        <v>273</v>
      </c>
      <c r="E381" s="80" t="s">
        <v>162</v>
      </c>
      <c r="F381" s="97" t="s">
        <v>275</v>
      </c>
      <c r="G381" s="80" t="s">
        <v>32</v>
      </c>
      <c r="H381" s="62">
        <v>36900000</v>
      </c>
      <c r="I381" s="62">
        <v>36900000</v>
      </c>
      <c r="J381" s="80" t="s">
        <v>203</v>
      </c>
      <c r="K381" s="80" t="s">
        <v>204</v>
      </c>
      <c r="L381" s="86" t="s">
        <v>276</v>
      </c>
    </row>
    <row r="382" spans="2:12" ht="49.5" customHeight="1">
      <c r="B382" s="30">
        <v>80111500</v>
      </c>
      <c r="C382" s="126" t="s">
        <v>294</v>
      </c>
      <c r="D382" s="80" t="s">
        <v>273</v>
      </c>
      <c r="E382" s="80" t="s">
        <v>162</v>
      </c>
      <c r="F382" s="97" t="s">
        <v>275</v>
      </c>
      <c r="G382" s="80" t="s">
        <v>32</v>
      </c>
      <c r="H382" s="62">
        <v>36900000</v>
      </c>
      <c r="I382" s="62">
        <v>36900000</v>
      </c>
      <c r="J382" s="80" t="s">
        <v>203</v>
      </c>
      <c r="K382" s="80" t="s">
        <v>204</v>
      </c>
      <c r="L382" s="86" t="s">
        <v>276</v>
      </c>
    </row>
    <row r="383" spans="2:12" ht="90" customHeight="1">
      <c r="B383" s="30">
        <v>80111620</v>
      </c>
      <c r="C383" s="126" t="s">
        <v>295</v>
      </c>
      <c r="D383" s="80" t="s">
        <v>273</v>
      </c>
      <c r="E383" s="80" t="s">
        <v>162</v>
      </c>
      <c r="F383" s="97" t="s">
        <v>275</v>
      </c>
      <c r="G383" s="80" t="s">
        <v>32</v>
      </c>
      <c r="H383" s="62">
        <f>(5000000*11)</f>
        <v>55000000</v>
      </c>
      <c r="I383" s="62">
        <f aca="true" t="shared" si="0" ref="I383:I397">H383</f>
        <v>55000000</v>
      </c>
      <c r="J383" s="80" t="s">
        <v>203</v>
      </c>
      <c r="K383" s="80" t="s">
        <v>204</v>
      </c>
      <c r="L383" s="86" t="s">
        <v>276</v>
      </c>
    </row>
    <row r="384" spans="2:12" ht="72" customHeight="1">
      <c r="B384" s="30">
        <v>80111607</v>
      </c>
      <c r="C384" s="126" t="s">
        <v>296</v>
      </c>
      <c r="D384" s="80" t="s">
        <v>273</v>
      </c>
      <c r="E384" s="80" t="s">
        <v>162</v>
      </c>
      <c r="F384" s="97" t="s">
        <v>275</v>
      </c>
      <c r="G384" s="80" t="s">
        <v>32</v>
      </c>
      <c r="H384" s="62">
        <f>4415000*11</f>
        <v>48565000</v>
      </c>
      <c r="I384" s="62">
        <f t="shared" si="0"/>
        <v>48565000</v>
      </c>
      <c r="J384" s="80" t="s">
        <v>203</v>
      </c>
      <c r="K384" s="80" t="s">
        <v>204</v>
      </c>
      <c r="L384" s="86" t="s">
        <v>276</v>
      </c>
    </row>
    <row r="385" spans="2:12" ht="66" customHeight="1">
      <c r="B385" s="30">
        <v>80111620</v>
      </c>
      <c r="C385" s="126" t="s">
        <v>297</v>
      </c>
      <c r="D385" s="80" t="s">
        <v>273</v>
      </c>
      <c r="E385" s="80" t="s">
        <v>162</v>
      </c>
      <c r="F385" s="97" t="s">
        <v>275</v>
      </c>
      <c r="G385" s="80" t="s">
        <v>32</v>
      </c>
      <c r="H385" s="62">
        <f>4735000*11</f>
        <v>52085000</v>
      </c>
      <c r="I385" s="62">
        <f t="shared" si="0"/>
        <v>52085000</v>
      </c>
      <c r="J385" s="80" t="s">
        <v>203</v>
      </c>
      <c r="K385" s="80" t="s">
        <v>204</v>
      </c>
      <c r="L385" s="86" t="s">
        <v>276</v>
      </c>
    </row>
    <row r="386" spans="2:12" ht="64.5" customHeight="1">
      <c r="B386" s="30">
        <v>80111614</v>
      </c>
      <c r="C386" s="126" t="s">
        <v>298</v>
      </c>
      <c r="D386" s="80" t="s">
        <v>273</v>
      </c>
      <c r="E386" s="80" t="s">
        <v>162</v>
      </c>
      <c r="F386" s="97" t="s">
        <v>275</v>
      </c>
      <c r="G386" s="80" t="s">
        <v>32</v>
      </c>
      <c r="H386" s="62">
        <f>3415000*11</f>
        <v>37565000</v>
      </c>
      <c r="I386" s="62">
        <f t="shared" si="0"/>
        <v>37565000</v>
      </c>
      <c r="J386" s="80" t="s">
        <v>203</v>
      </c>
      <c r="K386" s="80" t="s">
        <v>204</v>
      </c>
      <c r="L386" s="86" t="s">
        <v>276</v>
      </c>
    </row>
    <row r="387" spans="2:12" ht="71.25" customHeight="1">
      <c r="B387" s="30">
        <v>80111620</v>
      </c>
      <c r="C387" s="126" t="s">
        <v>299</v>
      </c>
      <c r="D387" s="80" t="s">
        <v>273</v>
      </c>
      <c r="E387" s="80" t="s">
        <v>162</v>
      </c>
      <c r="F387" s="97" t="s">
        <v>275</v>
      </c>
      <c r="G387" s="80" t="s">
        <v>32</v>
      </c>
      <c r="H387" s="62">
        <f>4735000*11</f>
        <v>52085000</v>
      </c>
      <c r="I387" s="62">
        <f t="shared" si="0"/>
        <v>52085000</v>
      </c>
      <c r="J387" s="80" t="s">
        <v>203</v>
      </c>
      <c r="K387" s="80" t="s">
        <v>204</v>
      </c>
      <c r="L387" s="86" t="s">
        <v>276</v>
      </c>
    </row>
    <row r="388" spans="2:12" ht="113.25" customHeight="1">
      <c r="B388" s="30">
        <v>80141902</v>
      </c>
      <c r="C388" s="126" t="s">
        <v>852</v>
      </c>
      <c r="D388" s="80" t="s">
        <v>273</v>
      </c>
      <c r="E388" s="80" t="s">
        <v>162</v>
      </c>
      <c r="F388" s="97" t="s">
        <v>34</v>
      </c>
      <c r="G388" s="80" t="s">
        <v>32</v>
      </c>
      <c r="H388" s="62">
        <v>31342000</v>
      </c>
      <c r="I388" s="62">
        <f t="shared" si="0"/>
        <v>31342000</v>
      </c>
      <c r="J388" s="80" t="s">
        <v>203</v>
      </c>
      <c r="K388" s="80" t="s">
        <v>204</v>
      </c>
      <c r="L388" s="86" t="s">
        <v>276</v>
      </c>
    </row>
    <row r="389" spans="2:12" ht="110.25" customHeight="1">
      <c r="B389" s="30">
        <v>80141902</v>
      </c>
      <c r="C389" s="126" t="s">
        <v>853</v>
      </c>
      <c r="D389" s="80" t="s">
        <v>273</v>
      </c>
      <c r="E389" s="80" t="s">
        <v>162</v>
      </c>
      <c r="F389" s="97" t="s">
        <v>300</v>
      </c>
      <c r="G389" s="80" t="s">
        <v>32</v>
      </c>
      <c r="H389" s="62">
        <v>310620000</v>
      </c>
      <c r="I389" s="62">
        <f t="shared" si="0"/>
        <v>310620000</v>
      </c>
      <c r="J389" s="80" t="s">
        <v>203</v>
      </c>
      <c r="K389" s="80" t="s">
        <v>204</v>
      </c>
      <c r="L389" s="86" t="s">
        <v>276</v>
      </c>
    </row>
    <row r="390" spans="2:12" ht="72" customHeight="1">
      <c r="B390" s="30">
        <v>80141902</v>
      </c>
      <c r="C390" s="126" t="s">
        <v>854</v>
      </c>
      <c r="D390" s="80" t="s">
        <v>273</v>
      </c>
      <c r="E390" s="80" t="s">
        <v>162</v>
      </c>
      <c r="F390" s="97" t="s">
        <v>34</v>
      </c>
      <c r="G390" s="80" t="s">
        <v>32</v>
      </c>
      <c r="H390" s="62">
        <v>36000000</v>
      </c>
      <c r="I390" s="62">
        <f t="shared" si="0"/>
        <v>36000000</v>
      </c>
      <c r="J390" s="80" t="s">
        <v>203</v>
      </c>
      <c r="K390" s="80" t="s">
        <v>204</v>
      </c>
      <c r="L390" s="86" t="s">
        <v>276</v>
      </c>
    </row>
    <row r="391" spans="2:12" ht="114" customHeight="1">
      <c r="B391" s="30">
        <v>80141902</v>
      </c>
      <c r="C391" s="126" t="s">
        <v>855</v>
      </c>
      <c r="D391" s="80" t="s">
        <v>273</v>
      </c>
      <c r="E391" s="80" t="s">
        <v>162</v>
      </c>
      <c r="F391" s="97" t="s">
        <v>300</v>
      </c>
      <c r="G391" s="80" t="s">
        <v>32</v>
      </c>
      <c r="H391" s="62">
        <v>282707000</v>
      </c>
      <c r="I391" s="62">
        <f t="shared" si="0"/>
        <v>282707000</v>
      </c>
      <c r="J391" s="80" t="s">
        <v>203</v>
      </c>
      <c r="K391" s="80" t="s">
        <v>204</v>
      </c>
      <c r="L391" s="86" t="s">
        <v>276</v>
      </c>
    </row>
    <row r="392" spans="2:12" ht="130.5" customHeight="1">
      <c r="B392" s="30">
        <v>80141902</v>
      </c>
      <c r="C392" s="126" t="s">
        <v>856</v>
      </c>
      <c r="D392" s="80" t="s">
        <v>273</v>
      </c>
      <c r="E392" s="80" t="s">
        <v>162</v>
      </c>
      <c r="F392" s="97" t="s">
        <v>300</v>
      </c>
      <c r="G392" s="80" t="s">
        <v>32</v>
      </c>
      <c r="H392" s="62">
        <v>146072000</v>
      </c>
      <c r="I392" s="62">
        <f t="shared" si="0"/>
        <v>146072000</v>
      </c>
      <c r="J392" s="80" t="s">
        <v>203</v>
      </c>
      <c r="K392" s="80" t="s">
        <v>204</v>
      </c>
      <c r="L392" s="86" t="s">
        <v>276</v>
      </c>
    </row>
    <row r="393" spans="2:12" ht="72" customHeight="1">
      <c r="B393" s="30">
        <v>80141902</v>
      </c>
      <c r="C393" s="126" t="s">
        <v>857</v>
      </c>
      <c r="D393" s="80" t="s">
        <v>273</v>
      </c>
      <c r="E393" s="80" t="s">
        <v>162</v>
      </c>
      <c r="F393" s="97" t="s">
        <v>34</v>
      </c>
      <c r="G393" s="80" t="s">
        <v>32</v>
      </c>
      <c r="H393" s="62">
        <v>37900000</v>
      </c>
      <c r="I393" s="62">
        <f t="shared" si="0"/>
        <v>37900000</v>
      </c>
      <c r="J393" s="80" t="s">
        <v>203</v>
      </c>
      <c r="K393" s="80" t="s">
        <v>204</v>
      </c>
      <c r="L393" s="86" t="s">
        <v>276</v>
      </c>
    </row>
    <row r="394" spans="2:12" ht="77.25" customHeight="1">
      <c r="B394" s="30">
        <v>80141902</v>
      </c>
      <c r="C394" s="126" t="s">
        <v>858</v>
      </c>
      <c r="D394" s="80" t="s">
        <v>273</v>
      </c>
      <c r="E394" s="80" t="s">
        <v>162</v>
      </c>
      <c r="F394" s="97" t="s">
        <v>300</v>
      </c>
      <c r="G394" s="80" t="s">
        <v>32</v>
      </c>
      <c r="H394" s="62">
        <v>100000000</v>
      </c>
      <c r="I394" s="62">
        <f t="shared" si="0"/>
        <v>100000000</v>
      </c>
      <c r="J394" s="80" t="s">
        <v>203</v>
      </c>
      <c r="K394" s="80" t="s">
        <v>204</v>
      </c>
      <c r="L394" s="86" t="s">
        <v>276</v>
      </c>
    </row>
    <row r="395" spans="2:12" ht="138.75" customHeight="1">
      <c r="B395" s="30">
        <v>80141902</v>
      </c>
      <c r="C395" s="126" t="s">
        <v>859</v>
      </c>
      <c r="D395" s="80" t="s">
        <v>273</v>
      </c>
      <c r="E395" s="80" t="s">
        <v>162</v>
      </c>
      <c r="F395" s="97" t="s">
        <v>300</v>
      </c>
      <c r="G395" s="80" t="s">
        <v>32</v>
      </c>
      <c r="H395" s="62">
        <v>122334000</v>
      </c>
      <c r="I395" s="62">
        <f t="shared" si="0"/>
        <v>122334000</v>
      </c>
      <c r="J395" s="80" t="s">
        <v>203</v>
      </c>
      <c r="K395" s="80" t="s">
        <v>204</v>
      </c>
      <c r="L395" s="86" t="s">
        <v>276</v>
      </c>
    </row>
    <row r="396" spans="2:12" ht="100.5" customHeight="1">
      <c r="B396" s="30">
        <v>80141902</v>
      </c>
      <c r="C396" s="126" t="s">
        <v>860</v>
      </c>
      <c r="D396" s="80" t="s">
        <v>273</v>
      </c>
      <c r="E396" s="80" t="s">
        <v>162</v>
      </c>
      <c r="F396" s="97" t="s">
        <v>34</v>
      </c>
      <c r="G396" s="80" t="s">
        <v>32</v>
      </c>
      <c r="H396" s="62">
        <v>57268000</v>
      </c>
      <c r="I396" s="62">
        <f t="shared" si="0"/>
        <v>57268000</v>
      </c>
      <c r="J396" s="80" t="s">
        <v>203</v>
      </c>
      <c r="K396" s="80" t="s">
        <v>204</v>
      </c>
      <c r="L396" s="86" t="s">
        <v>276</v>
      </c>
    </row>
    <row r="397" spans="2:12" ht="88.5" customHeight="1">
      <c r="B397" s="30">
        <v>80141902</v>
      </c>
      <c r="C397" s="126" t="s">
        <v>861</v>
      </c>
      <c r="D397" s="80" t="s">
        <v>273</v>
      </c>
      <c r="E397" s="80" t="s">
        <v>162</v>
      </c>
      <c r="F397" s="97" t="s">
        <v>34</v>
      </c>
      <c r="G397" s="80" t="s">
        <v>32</v>
      </c>
      <c r="H397" s="62">
        <v>4152000</v>
      </c>
      <c r="I397" s="62">
        <f t="shared" si="0"/>
        <v>4152000</v>
      </c>
      <c r="J397" s="80" t="s">
        <v>203</v>
      </c>
      <c r="K397" s="80" t="s">
        <v>204</v>
      </c>
      <c r="L397" s="86" t="s">
        <v>276</v>
      </c>
    </row>
    <row r="398" spans="2:12" ht="51">
      <c r="B398" s="43">
        <v>80111620</v>
      </c>
      <c r="C398" s="126" t="s">
        <v>301</v>
      </c>
      <c r="D398" s="80" t="s">
        <v>273</v>
      </c>
      <c r="E398" s="80" t="s">
        <v>162</v>
      </c>
      <c r="F398" s="97" t="s">
        <v>275</v>
      </c>
      <c r="G398" s="80" t="s">
        <v>302</v>
      </c>
      <c r="H398" s="62">
        <f>49500000+5500000</f>
        <v>55000000</v>
      </c>
      <c r="I398" s="62">
        <f>49500000+5500000</f>
        <v>55000000</v>
      </c>
      <c r="J398" s="80" t="s">
        <v>203</v>
      </c>
      <c r="K398" s="80" t="s">
        <v>204</v>
      </c>
      <c r="L398" s="86" t="s">
        <v>303</v>
      </c>
    </row>
    <row r="399" spans="2:12" ht="51">
      <c r="B399" s="43">
        <v>80111604</v>
      </c>
      <c r="C399" s="127" t="s">
        <v>304</v>
      </c>
      <c r="D399" s="80" t="s">
        <v>273</v>
      </c>
      <c r="E399" s="80" t="s">
        <v>162</v>
      </c>
      <c r="F399" s="97" t="s">
        <v>275</v>
      </c>
      <c r="G399" s="80" t="s">
        <v>302</v>
      </c>
      <c r="H399" s="62">
        <f>25355000+2200000</f>
        <v>27555000</v>
      </c>
      <c r="I399" s="62">
        <f>25355000+2200000</f>
        <v>27555000</v>
      </c>
      <c r="J399" s="80" t="s">
        <v>203</v>
      </c>
      <c r="K399" s="80" t="s">
        <v>204</v>
      </c>
      <c r="L399" s="86" t="s">
        <v>303</v>
      </c>
    </row>
    <row r="400" spans="2:12" ht="44.25" customHeight="1">
      <c r="B400" s="43">
        <v>80111620</v>
      </c>
      <c r="C400" s="126" t="s">
        <v>305</v>
      </c>
      <c r="D400" s="80" t="s">
        <v>273</v>
      </c>
      <c r="E400" s="80" t="s">
        <v>162</v>
      </c>
      <c r="F400" s="97" t="s">
        <v>275</v>
      </c>
      <c r="G400" s="80" t="s">
        <v>302</v>
      </c>
      <c r="H400" s="62">
        <f>41085000+5500000</f>
        <v>46585000</v>
      </c>
      <c r="I400" s="62">
        <f>41085000+5500000</f>
        <v>46585000</v>
      </c>
      <c r="J400" s="80" t="s">
        <v>203</v>
      </c>
      <c r="K400" s="80" t="s">
        <v>204</v>
      </c>
      <c r="L400" s="86" t="s">
        <v>303</v>
      </c>
    </row>
    <row r="401" spans="2:12" ht="60.75" customHeight="1">
      <c r="B401" s="43">
        <v>80111620</v>
      </c>
      <c r="C401" s="126" t="s">
        <v>306</v>
      </c>
      <c r="D401" s="80" t="s">
        <v>273</v>
      </c>
      <c r="E401" s="80" t="s">
        <v>162</v>
      </c>
      <c r="F401" s="97" t="s">
        <v>275</v>
      </c>
      <c r="G401" s="80" t="s">
        <v>302</v>
      </c>
      <c r="H401" s="62">
        <f>37565000+5500000</f>
        <v>43065000</v>
      </c>
      <c r="I401" s="62">
        <f>37565000+5500000</f>
        <v>43065000</v>
      </c>
      <c r="J401" s="80" t="s">
        <v>203</v>
      </c>
      <c r="K401" s="80" t="s">
        <v>204</v>
      </c>
      <c r="L401" s="86" t="s">
        <v>303</v>
      </c>
    </row>
    <row r="402" spans="2:12" ht="51">
      <c r="B402" s="43">
        <v>80111620</v>
      </c>
      <c r="C402" s="128" t="s">
        <v>307</v>
      </c>
      <c r="D402" s="80" t="s">
        <v>273</v>
      </c>
      <c r="E402" s="80" t="s">
        <v>162</v>
      </c>
      <c r="F402" s="97" t="s">
        <v>275</v>
      </c>
      <c r="G402" s="80" t="s">
        <v>302</v>
      </c>
      <c r="H402" s="62">
        <f>25355500+5500000</f>
        <v>30855500</v>
      </c>
      <c r="I402" s="62">
        <f>25355500+5500000</f>
        <v>30855500</v>
      </c>
      <c r="J402" s="80" t="s">
        <v>203</v>
      </c>
      <c r="K402" s="80" t="s">
        <v>204</v>
      </c>
      <c r="L402" s="86" t="s">
        <v>303</v>
      </c>
    </row>
    <row r="403" spans="2:12" ht="63" customHeight="1">
      <c r="B403" s="43">
        <v>80111620</v>
      </c>
      <c r="C403" s="126" t="s">
        <v>308</v>
      </c>
      <c r="D403" s="80" t="s">
        <v>273</v>
      </c>
      <c r="E403" s="80" t="s">
        <v>162</v>
      </c>
      <c r="F403" s="97" t="s">
        <v>275</v>
      </c>
      <c r="G403" s="80" t="s">
        <v>302</v>
      </c>
      <c r="H403" s="62">
        <f>37565000+2500000</f>
        <v>40065000</v>
      </c>
      <c r="I403" s="62">
        <f>37565000+2500000</f>
        <v>40065000</v>
      </c>
      <c r="J403" s="80" t="s">
        <v>203</v>
      </c>
      <c r="K403" s="80" t="s">
        <v>204</v>
      </c>
      <c r="L403" s="86" t="s">
        <v>303</v>
      </c>
    </row>
    <row r="404" spans="2:12" ht="49.5" customHeight="1">
      <c r="B404" s="43">
        <v>80111620</v>
      </c>
      <c r="C404" s="126" t="s">
        <v>309</v>
      </c>
      <c r="D404" s="80" t="s">
        <v>273</v>
      </c>
      <c r="E404" s="80" t="s">
        <v>162</v>
      </c>
      <c r="F404" s="97" t="s">
        <v>275</v>
      </c>
      <c r="G404" s="80" t="s">
        <v>302</v>
      </c>
      <c r="H404" s="62">
        <f>37565000+5500000</f>
        <v>43065000</v>
      </c>
      <c r="I404" s="62">
        <f>37565000+5500000</f>
        <v>43065000</v>
      </c>
      <c r="J404" s="80" t="s">
        <v>203</v>
      </c>
      <c r="K404" s="80" t="s">
        <v>204</v>
      </c>
      <c r="L404" s="86" t="s">
        <v>303</v>
      </c>
    </row>
    <row r="405" spans="2:12" ht="51">
      <c r="B405" s="43">
        <v>80111620</v>
      </c>
      <c r="C405" s="126" t="s">
        <v>310</v>
      </c>
      <c r="D405" s="80" t="s">
        <v>273</v>
      </c>
      <c r="E405" s="80" t="s">
        <v>162</v>
      </c>
      <c r="F405" s="97" t="s">
        <v>275</v>
      </c>
      <c r="G405" s="80" t="s">
        <v>302</v>
      </c>
      <c r="H405" s="62">
        <f>37565000+5500000</f>
        <v>43065000</v>
      </c>
      <c r="I405" s="62">
        <f>37565000+5500000</f>
        <v>43065000</v>
      </c>
      <c r="J405" s="80" t="s">
        <v>203</v>
      </c>
      <c r="K405" s="80" t="s">
        <v>204</v>
      </c>
      <c r="L405" s="86" t="s">
        <v>303</v>
      </c>
    </row>
    <row r="406" spans="2:12" ht="63.75">
      <c r="B406" s="43">
        <v>80111620</v>
      </c>
      <c r="C406" s="126" t="s">
        <v>311</v>
      </c>
      <c r="D406" s="80" t="s">
        <v>273</v>
      </c>
      <c r="E406" s="80" t="s">
        <v>162</v>
      </c>
      <c r="F406" s="97" t="s">
        <v>275</v>
      </c>
      <c r="G406" s="80" t="s">
        <v>302</v>
      </c>
      <c r="H406" s="62">
        <f>25355000+5500000</f>
        <v>30855000</v>
      </c>
      <c r="I406" s="62">
        <f aca="true" t="shared" si="1" ref="I406:I419">25355000+5500000</f>
        <v>30855000</v>
      </c>
      <c r="J406" s="80" t="s">
        <v>203</v>
      </c>
      <c r="K406" s="80" t="s">
        <v>204</v>
      </c>
      <c r="L406" s="86" t="s">
        <v>303</v>
      </c>
    </row>
    <row r="407" spans="2:12" ht="57.75" customHeight="1">
      <c r="B407" s="43">
        <v>80111620</v>
      </c>
      <c r="C407" s="126" t="s">
        <v>312</v>
      </c>
      <c r="D407" s="80" t="s">
        <v>273</v>
      </c>
      <c r="E407" s="80" t="s">
        <v>162</v>
      </c>
      <c r="F407" s="97" t="s">
        <v>275</v>
      </c>
      <c r="G407" s="80" t="s">
        <v>302</v>
      </c>
      <c r="H407" s="62">
        <f>25355000+7700000</f>
        <v>33055000</v>
      </c>
      <c r="I407" s="62">
        <f>25355000+7700000</f>
        <v>33055000</v>
      </c>
      <c r="J407" s="80" t="s">
        <v>203</v>
      </c>
      <c r="K407" s="80" t="s">
        <v>204</v>
      </c>
      <c r="L407" s="86" t="s">
        <v>303</v>
      </c>
    </row>
    <row r="408" spans="2:12" ht="59.25" customHeight="1">
      <c r="B408" s="43">
        <v>80111620</v>
      </c>
      <c r="C408" s="126" t="s">
        <v>313</v>
      </c>
      <c r="D408" s="80" t="s">
        <v>273</v>
      </c>
      <c r="E408" s="80" t="s">
        <v>162</v>
      </c>
      <c r="F408" s="97" t="s">
        <v>275</v>
      </c>
      <c r="G408" s="80" t="s">
        <v>302</v>
      </c>
      <c r="H408" s="62">
        <f aca="true" t="shared" si="2" ref="H408:H419">25355000+5500000</f>
        <v>30855000</v>
      </c>
      <c r="I408" s="62">
        <f t="shared" si="1"/>
        <v>30855000</v>
      </c>
      <c r="J408" s="80" t="s">
        <v>203</v>
      </c>
      <c r="K408" s="80" t="s">
        <v>204</v>
      </c>
      <c r="L408" s="86" t="s">
        <v>303</v>
      </c>
    </row>
    <row r="409" spans="2:12" ht="65.25" customHeight="1">
      <c r="B409" s="43">
        <v>80111620</v>
      </c>
      <c r="C409" s="126" t="s">
        <v>314</v>
      </c>
      <c r="D409" s="80" t="s">
        <v>273</v>
      </c>
      <c r="E409" s="80" t="s">
        <v>162</v>
      </c>
      <c r="F409" s="97" t="s">
        <v>275</v>
      </c>
      <c r="G409" s="80" t="s">
        <v>302</v>
      </c>
      <c r="H409" s="62">
        <f t="shared" si="2"/>
        <v>30855000</v>
      </c>
      <c r="I409" s="62">
        <f t="shared" si="1"/>
        <v>30855000</v>
      </c>
      <c r="J409" s="80" t="s">
        <v>203</v>
      </c>
      <c r="K409" s="80" t="s">
        <v>204</v>
      </c>
      <c r="L409" s="86" t="s">
        <v>303</v>
      </c>
    </row>
    <row r="410" spans="2:12" ht="61.5" customHeight="1">
      <c r="B410" s="43">
        <v>80111620</v>
      </c>
      <c r="C410" s="126" t="s">
        <v>315</v>
      </c>
      <c r="D410" s="80" t="s">
        <v>273</v>
      </c>
      <c r="E410" s="80" t="s">
        <v>162</v>
      </c>
      <c r="F410" s="97" t="s">
        <v>275</v>
      </c>
      <c r="G410" s="80" t="s">
        <v>302</v>
      </c>
      <c r="H410" s="62">
        <f t="shared" si="2"/>
        <v>30855000</v>
      </c>
      <c r="I410" s="62">
        <f t="shared" si="1"/>
        <v>30855000</v>
      </c>
      <c r="J410" s="80" t="s">
        <v>203</v>
      </c>
      <c r="K410" s="80" t="s">
        <v>204</v>
      </c>
      <c r="L410" s="86" t="s">
        <v>303</v>
      </c>
    </row>
    <row r="411" spans="2:12" ht="59.25" customHeight="1">
      <c r="B411" s="43">
        <v>80111620</v>
      </c>
      <c r="C411" s="126" t="s">
        <v>316</v>
      </c>
      <c r="D411" s="80" t="s">
        <v>273</v>
      </c>
      <c r="E411" s="80" t="s">
        <v>162</v>
      </c>
      <c r="F411" s="97" t="s">
        <v>275</v>
      </c>
      <c r="G411" s="80" t="s">
        <v>302</v>
      </c>
      <c r="H411" s="62">
        <f t="shared" si="2"/>
        <v>30855000</v>
      </c>
      <c r="I411" s="62">
        <f t="shared" si="1"/>
        <v>30855000</v>
      </c>
      <c r="J411" s="80" t="s">
        <v>203</v>
      </c>
      <c r="K411" s="80" t="s">
        <v>204</v>
      </c>
      <c r="L411" s="86" t="s">
        <v>303</v>
      </c>
    </row>
    <row r="412" spans="2:12" ht="63.75">
      <c r="B412" s="43">
        <v>80111620</v>
      </c>
      <c r="C412" s="126" t="s">
        <v>317</v>
      </c>
      <c r="D412" s="80" t="s">
        <v>273</v>
      </c>
      <c r="E412" s="80" t="s">
        <v>162</v>
      </c>
      <c r="F412" s="97" t="s">
        <v>275</v>
      </c>
      <c r="G412" s="80" t="s">
        <v>302</v>
      </c>
      <c r="H412" s="62">
        <f t="shared" si="2"/>
        <v>30855000</v>
      </c>
      <c r="I412" s="62">
        <f t="shared" si="1"/>
        <v>30855000</v>
      </c>
      <c r="J412" s="80" t="s">
        <v>203</v>
      </c>
      <c r="K412" s="80" t="s">
        <v>204</v>
      </c>
      <c r="L412" s="86" t="s">
        <v>303</v>
      </c>
    </row>
    <row r="413" spans="2:12" ht="57.75" customHeight="1">
      <c r="B413" s="43">
        <v>80111620</v>
      </c>
      <c r="C413" s="126" t="s">
        <v>318</v>
      </c>
      <c r="D413" s="80" t="s">
        <v>273</v>
      </c>
      <c r="E413" s="80" t="s">
        <v>162</v>
      </c>
      <c r="F413" s="97" t="s">
        <v>275</v>
      </c>
      <c r="G413" s="80" t="s">
        <v>302</v>
      </c>
      <c r="H413" s="62">
        <f t="shared" si="2"/>
        <v>30855000</v>
      </c>
      <c r="I413" s="62">
        <f t="shared" si="1"/>
        <v>30855000</v>
      </c>
      <c r="J413" s="80" t="s">
        <v>203</v>
      </c>
      <c r="K413" s="80" t="s">
        <v>204</v>
      </c>
      <c r="L413" s="86" t="s">
        <v>303</v>
      </c>
    </row>
    <row r="414" spans="2:12" ht="60.75" customHeight="1">
      <c r="B414" s="43">
        <v>80111620</v>
      </c>
      <c r="C414" s="126" t="s">
        <v>319</v>
      </c>
      <c r="D414" s="80" t="s">
        <v>273</v>
      </c>
      <c r="E414" s="80" t="s">
        <v>162</v>
      </c>
      <c r="F414" s="97" t="s">
        <v>275</v>
      </c>
      <c r="G414" s="80" t="s">
        <v>302</v>
      </c>
      <c r="H414" s="62">
        <f t="shared" si="2"/>
        <v>30855000</v>
      </c>
      <c r="I414" s="62">
        <f t="shared" si="1"/>
        <v>30855000</v>
      </c>
      <c r="J414" s="80" t="s">
        <v>203</v>
      </c>
      <c r="K414" s="80" t="s">
        <v>204</v>
      </c>
      <c r="L414" s="86" t="s">
        <v>303</v>
      </c>
    </row>
    <row r="415" spans="2:12" ht="57.75" customHeight="1">
      <c r="B415" s="43">
        <v>80111620</v>
      </c>
      <c r="C415" s="126" t="s">
        <v>320</v>
      </c>
      <c r="D415" s="80" t="s">
        <v>273</v>
      </c>
      <c r="E415" s="80" t="s">
        <v>162</v>
      </c>
      <c r="F415" s="97" t="s">
        <v>275</v>
      </c>
      <c r="G415" s="80" t="s">
        <v>302</v>
      </c>
      <c r="H415" s="62">
        <f t="shared" si="2"/>
        <v>30855000</v>
      </c>
      <c r="I415" s="62">
        <f t="shared" si="1"/>
        <v>30855000</v>
      </c>
      <c r="J415" s="80" t="s">
        <v>203</v>
      </c>
      <c r="K415" s="80" t="s">
        <v>204</v>
      </c>
      <c r="L415" s="86" t="s">
        <v>303</v>
      </c>
    </row>
    <row r="416" spans="2:12" ht="54.75" customHeight="1">
      <c r="B416" s="43">
        <v>80111620</v>
      </c>
      <c r="C416" s="126" t="s">
        <v>321</v>
      </c>
      <c r="D416" s="80" t="s">
        <v>273</v>
      </c>
      <c r="E416" s="80" t="s">
        <v>162</v>
      </c>
      <c r="F416" s="97" t="s">
        <v>275</v>
      </c>
      <c r="G416" s="80" t="s">
        <v>302</v>
      </c>
      <c r="H416" s="62">
        <f t="shared" si="2"/>
        <v>30855000</v>
      </c>
      <c r="I416" s="62">
        <f t="shared" si="1"/>
        <v>30855000</v>
      </c>
      <c r="J416" s="80" t="s">
        <v>203</v>
      </c>
      <c r="K416" s="80" t="s">
        <v>204</v>
      </c>
      <c r="L416" s="86" t="s">
        <v>303</v>
      </c>
    </row>
    <row r="417" spans="2:12" ht="57" customHeight="1">
      <c r="B417" s="43">
        <v>80111620</v>
      </c>
      <c r="C417" s="126" t="s">
        <v>322</v>
      </c>
      <c r="D417" s="80" t="s">
        <v>273</v>
      </c>
      <c r="E417" s="80" t="s">
        <v>162</v>
      </c>
      <c r="F417" s="97" t="s">
        <v>275</v>
      </c>
      <c r="G417" s="80" t="s">
        <v>302</v>
      </c>
      <c r="H417" s="62">
        <f t="shared" si="2"/>
        <v>30855000</v>
      </c>
      <c r="I417" s="62">
        <f t="shared" si="1"/>
        <v>30855000</v>
      </c>
      <c r="J417" s="80" t="s">
        <v>203</v>
      </c>
      <c r="K417" s="80" t="s">
        <v>204</v>
      </c>
      <c r="L417" s="86" t="s">
        <v>303</v>
      </c>
    </row>
    <row r="418" spans="2:12" ht="57" customHeight="1">
      <c r="B418" s="43">
        <v>80111620</v>
      </c>
      <c r="C418" s="126" t="s">
        <v>323</v>
      </c>
      <c r="D418" s="80" t="s">
        <v>273</v>
      </c>
      <c r="E418" s="80" t="s">
        <v>162</v>
      </c>
      <c r="F418" s="97" t="s">
        <v>275</v>
      </c>
      <c r="G418" s="80" t="s">
        <v>302</v>
      </c>
      <c r="H418" s="62">
        <f t="shared" si="2"/>
        <v>30855000</v>
      </c>
      <c r="I418" s="62">
        <f t="shared" si="1"/>
        <v>30855000</v>
      </c>
      <c r="J418" s="80" t="s">
        <v>203</v>
      </c>
      <c r="K418" s="80" t="s">
        <v>204</v>
      </c>
      <c r="L418" s="86" t="s">
        <v>303</v>
      </c>
    </row>
    <row r="419" spans="2:12" ht="55.5" customHeight="1">
      <c r="B419" s="43">
        <v>80111620</v>
      </c>
      <c r="C419" s="126" t="s">
        <v>324</v>
      </c>
      <c r="D419" s="80" t="s">
        <v>273</v>
      </c>
      <c r="E419" s="80" t="s">
        <v>162</v>
      </c>
      <c r="F419" s="97" t="s">
        <v>275</v>
      </c>
      <c r="G419" s="80" t="s">
        <v>302</v>
      </c>
      <c r="H419" s="62">
        <f t="shared" si="2"/>
        <v>30855000</v>
      </c>
      <c r="I419" s="62">
        <f t="shared" si="1"/>
        <v>30855000</v>
      </c>
      <c r="J419" s="80" t="s">
        <v>203</v>
      </c>
      <c r="K419" s="80" t="s">
        <v>204</v>
      </c>
      <c r="L419" s="86" t="s">
        <v>303</v>
      </c>
    </row>
    <row r="420" spans="2:12" ht="53.25" customHeight="1">
      <c r="B420" s="43">
        <v>80111620</v>
      </c>
      <c r="C420" s="126" t="s">
        <v>325</v>
      </c>
      <c r="D420" s="80" t="s">
        <v>273</v>
      </c>
      <c r="E420" s="80" t="s">
        <v>162</v>
      </c>
      <c r="F420" s="97" t="s">
        <v>275</v>
      </c>
      <c r="G420" s="80" t="s">
        <v>302</v>
      </c>
      <c r="H420" s="62">
        <f aca="true" t="shared" si="3" ref="H420:I423">25355000+7700000</f>
        <v>33055000</v>
      </c>
      <c r="I420" s="62">
        <f t="shared" si="3"/>
        <v>33055000</v>
      </c>
      <c r="J420" s="80" t="s">
        <v>203</v>
      </c>
      <c r="K420" s="80" t="s">
        <v>204</v>
      </c>
      <c r="L420" s="86" t="s">
        <v>303</v>
      </c>
    </row>
    <row r="421" spans="2:12" ht="57" customHeight="1">
      <c r="B421" s="43">
        <v>80111620</v>
      </c>
      <c r="C421" s="126" t="s">
        <v>326</v>
      </c>
      <c r="D421" s="80" t="s">
        <v>273</v>
      </c>
      <c r="E421" s="80" t="s">
        <v>162</v>
      </c>
      <c r="F421" s="97" t="s">
        <v>275</v>
      </c>
      <c r="G421" s="80" t="s">
        <v>302</v>
      </c>
      <c r="H421" s="62">
        <f t="shared" si="3"/>
        <v>33055000</v>
      </c>
      <c r="I421" s="62">
        <f t="shared" si="3"/>
        <v>33055000</v>
      </c>
      <c r="J421" s="80" t="s">
        <v>203</v>
      </c>
      <c r="K421" s="80" t="s">
        <v>204</v>
      </c>
      <c r="L421" s="86" t="s">
        <v>303</v>
      </c>
    </row>
    <row r="422" spans="2:12" ht="57.75" customHeight="1">
      <c r="B422" s="43">
        <v>80111620</v>
      </c>
      <c r="C422" s="126" t="s">
        <v>327</v>
      </c>
      <c r="D422" s="80" t="s">
        <v>273</v>
      </c>
      <c r="E422" s="80" t="s">
        <v>162</v>
      </c>
      <c r="F422" s="97" t="s">
        <v>275</v>
      </c>
      <c r="G422" s="80" t="s">
        <v>302</v>
      </c>
      <c r="H422" s="62">
        <f t="shared" si="3"/>
        <v>33055000</v>
      </c>
      <c r="I422" s="62">
        <f t="shared" si="3"/>
        <v>33055000</v>
      </c>
      <c r="J422" s="80" t="s">
        <v>203</v>
      </c>
      <c r="K422" s="80" t="s">
        <v>204</v>
      </c>
      <c r="L422" s="86" t="s">
        <v>303</v>
      </c>
    </row>
    <row r="423" spans="2:12" ht="59.25" customHeight="1">
      <c r="B423" s="43">
        <v>80111620</v>
      </c>
      <c r="C423" s="126" t="s">
        <v>328</v>
      </c>
      <c r="D423" s="80" t="s">
        <v>273</v>
      </c>
      <c r="E423" s="80" t="s">
        <v>162</v>
      </c>
      <c r="F423" s="97" t="s">
        <v>275</v>
      </c>
      <c r="G423" s="80" t="s">
        <v>302</v>
      </c>
      <c r="H423" s="62">
        <f t="shared" si="3"/>
        <v>33055000</v>
      </c>
      <c r="I423" s="62">
        <f t="shared" si="3"/>
        <v>33055000</v>
      </c>
      <c r="J423" s="80" t="s">
        <v>203</v>
      </c>
      <c r="K423" s="80" t="s">
        <v>204</v>
      </c>
      <c r="L423" s="86" t="s">
        <v>303</v>
      </c>
    </row>
    <row r="424" spans="2:12" ht="57.75" customHeight="1">
      <c r="B424" s="43">
        <v>80111620</v>
      </c>
      <c r="C424" s="126" t="s">
        <v>329</v>
      </c>
      <c r="D424" s="80" t="s">
        <v>273</v>
      </c>
      <c r="E424" s="80" t="s">
        <v>162</v>
      </c>
      <c r="F424" s="97" t="s">
        <v>275</v>
      </c>
      <c r="G424" s="80" t="s">
        <v>302</v>
      </c>
      <c r="H424" s="62">
        <f aca="true" t="shared" si="4" ref="H424:I435">25355000+5500000</f>
        <v>30855000</v>
      </c>
      <c r="I424" s="62">
        <f t="shared" si="4"/>
        <v>30855000</v>
      </c>
      <c r="J424" s="80" t="s">
        <v>203</v>
      </c>
      <c r="K424" s="80" t="s">
        <v>204</v>
      </c>
      <c r="L424" s="86" t="s">
        <v>303</v>
      </c>
    </row>
    <row r="425" spans="2:12" ht="58.5" customHeight="1">
      <c r="B425" s="43">
        <v>80111620</v>
      </c>
      <c r="C425" s="126" t="s">
        <v>330</v>
      </c>
      <c r="D425" s="80" t="s">
        <v>273</v>
      </c>
      <c r="E425" s="80" t="s">
        <v>162</v>
      </c>
      <c r="F425" s="97" t="s">
        <v>275</v>
      </c>
      <c r="G425" s="80" t="s">
        <v>302</v>
      </c>
      <c r="H425" s="62">
        <f t="shared" si="4"/>
        <v>30855000</v>
      </c>
      <c r="I425" s="62">
        <f t="shared" si="4"/>
        <v>30855000</v>
      </c>
      <c r="J425" s="80" t="s">
        <v>203</v>
      </c>
      <c r="K425" s="80" t="s">
        <v>204</v>
      </c>
      <c r="L425" s="86" t="s">
        <v>303</v>
      </c>
    </row>
    <row r="426" spans="2:12" ht="57" customHeight="1">
      <c r="B426" s="43">
        <v>80111620</v>
      </c>
      <c r="C426" s="126" t="s">
        <v>331</v>
      </c>
      <c r="D426" s="80" t="s">
        <v>273</v>
      </c>
      <c r="E426" s="80" t="s">
        <v>162</v>
      </c>
      <c r="F426" s="97" t="s">
        <v>275</v>
      </c>
      <c r="G426" s="80" t="s">
        <v>302</v>
      </c>
      <c r="H426" s="62">
        <f t="shared" si="4"/>
        <v>30855000</v>
      </c>
      <c r="I426" s="62">
        <f t="shared" si="4"/>
        <v>30855000</v>
      </c>
      <c r="J426" s="80" t="s">
        <v>203</v>
      </c>
      <c r="K426" s="80" t="s">
        <v>204</v>
      </c>
      <c r="L426" s="86" t="s">
        <v>303</v>
      </c>
    </row>
    <row r="427" spans="2:12" ht="57" customHeight="1">
      <c r="B427" s="43">
        <v>80111620</v>
      </c>
      <c r="C427" s="126" t="s">
        <v>332</v>
      </c>
      <c r="D427" s="80" t="s">
        <v>273</v>
      </c>
      <c r="E427" s="80" t="s">
        <v>162</v>
      </c>
      <c r="F427" s="97" t="s">
        <v>275</v>
      </c>
      <c r="G427" s="80" t="s">
        <v>302</v>
      </c>
      <c r="H427" s="62">
        <f t="shared" si="4"/>
        <v>30855000</v>
      </c>
      <c r="I427" s="62">
        <f t="shared" si="4"/>
        <v>30855000</v>
      </c>
      <c r="J427" s="80" t="s">
        <v>203</v>
      </c>
      <c r="K427" s="80" t="s">
        <v>204</v>
      </c>
      <c r="L427" s="86" t="s">
        <v>303</v>
      </c>
    </row>
    <row r="428" spans="2:12" ht="57.75" customHeight="1">
      <c r="B428" s="43">
        <v>80111620</v>
      </c>
      <c r="C428" s="126" t="s">
        <v>333</v>
      </c>
      <c r="D428" s="80" t="s">
        <v>273</v>
      </c>
      <c r="E428" s="80" t="s">
        <v>162</v>
      </c>
      <c r="F428" s="97" t="s">
        <v>275</v>
      </c>
      <c r="G428" s="80" t="s">
        <v>302</v>
      </c>
      <c r="H428" s="62">
        <f t="shared" si="4"/>
        <v>30855000</v>
      </c>
      <c r="I428" s="62">
        <f t="shared" si="4"/>
        <v>30855000</v>
      </c>
      <c r="J428" s="80" t="s">
        <v>203</v>
      </c>
      <c r="K428" s="80" t="s">
        <v>204</v>
      </c>
      <c r="L428" s="86" t="s">
        <v>303</v>
      </c>
    </row>
    <row r="429" spans="2:12" ht="57.75" customHeight="1">
      <c r="B429" s="43">
        <v>80111620</v>
      </c>
      <c r="C429" s="126" t="s">
        <v>334</v>
      </c>
      <c r="D429" s="80" t="s">
        <v>273</v>
      </c>
      <c r="E429" s="80" t="s">
        <v>162</v>
      </c>
      <c r="F429" s="97" t="s">
        <v>275</v>
      </c>
      <c r="G429" s="80" t="s">
        <v>302</v>
      </c>
      <c r="H429" s="62">
        <f t="shared" si="4"/>
        <v>30855000</v>
      </c>
      <c r="I429" s="62">
        <f t="shared" si="4"/>
        <v>30855000</v>
      </c>
      <c r="J429" s="80" t="s">
        <v>203</v>
      </c>
      <c r="K429" s="80" t="s">
        <v>204</v>
      </c>
      <c r="L429" s="86" t="s">
        <v>303</v>
      </c>
    </row>
    <row r="430" spans="2:12" ht="58.5" customHeight="1">
      <c r="B430" s="43">
        <v>80111620</v>
      </c>
      <c r="C430" s="126" t="s">
        <v>335</v>
      </c>
      <c r="D430" s="80" t="s">
        <v>273</v>
      </c>
      <c r="E430" s="80" t="s">
        <v>162</v>
      </c>
      <c r="F430" s="97" t="s">
        <v>275</v>
      </c>
      <c r="G430" s="80" t="s">
        <v>302</v>
      </c>
      <c r="H430" s="62">
        <f t="shared" si="4"/>
        <v>30855000</v>
      </c>
      <c r="I430" s="62">
        <f t="shared" si="4"/>
        <v>30855000</v>
      </c>
      <c r="J430" s="80" t="s">
        <v>203</v>
      </c>
      <c r="K430" s="80" t="s">
        <v>204</v>
      </c>
      <c r="L430" s="86" t="s">
        <v>303</v>
      </c>
    </row>
    <row r="431" spans="2:12" ht="55.5" customHeight="1">
      <c r="B431" s="43">
        <v>80111620</v>
      </c>
      <c r="C431" s="126" t="s">
        <v>336</v>
      </c>
      <c r="D431" s="80" t="s">
        <v>273</v>
      </c>
      <c r="E431" s="80" t="s">
        <v>162</v>
      </c>
      <c r="F431" s="97" t="s">
        <v>275</v>
      </c>
      <c r="G431" s="80" t="s">
        <v>302</v>
      </c>
      <c r="H431" s="62">
        <f t="shared" si="4"/>
        <v>30855000</v>
      </c>
      <c r="I431" s="62">
        <f t="shared" si="4"/>
        <v>30855000</v>
      </c>
      <c r="J431" s="80" t="s">
        <v>203</v>
      </c>
      <c r="K431" s="80" t="s">
        <v>204</v>
      </c>
      <c r="L431" s="86" t="s">
        <v>303</v>
      </c>
    </row>
    <row r="432" spans="2:12" ht="57.75" customHeight="1">
      <c r="B432" s="43">
        <v>80111620</v>
      </c>
      <c r="C432" s="126" t="s">
        <v>337</v>
      </c>
      <c r="D432" s="80" t="s">
        <v>273</v>
      </c>
      <c r="E432" s="80" t="s">
        <v>162</v>
      </c>
      <c r="F432" s="97" t="s">
        <v>275</v>
      </c>
      <c r="G432" s="80" t="s">
        <v>302</v>
      </c>
      <c r="H432" s="62">
        <f t="shared" si="4"/>
        <v>30855000</v>
      </c>
      <c r="I432" s="62">
        <f t="shared" si="4"/>
        <v>30855000</v>
      </c>
      <c r="J432" s="80" t="s">
        <v>203</v>
      </c>
      <c r="K432" s="80" t="s">
        <v>204</v>
      </c>
      <c r="L432" s="86" t="s">
        <v>303</v>
      </c>
    </row>
    <row r="433" spans="2:12" ht="57.75" customHeight="1">
      <c r="B433" s="43">
        <v>80111620</v>
      </c>
      <c r="C433" s="126" t="s">
        <v>338</v>
      </c>
      <c r="D433" s="80" t="s">
        <v>273</v>
      </c>
      <c r="E433" s="80" t="s">
        <v>162</v>
      </c>
      <c r="F433" s="97" t="s">
        <v>275</v>
      </c>
      <c r="G433" s="80" t="s">
        <v>302</v>
      </c>
      <c r="H433" s="62">
        <f t="shared" si="4"/>
        <v>30855000</v>
      </c>
      <c r="I433" s="62">
        <f t="shared" si="4"/>
        <v>30855000</v>
      </c>
      <c r="J433" s="80" t="s">
        <v>203</v>
      </c>
      <c r="K433" s="80" t="s">
        <v>204</v>
      </c>
      <c r="L433" s="86" t="s">
        <v>303</v>
      </c>
    </row>
    <row r="434" spans="2:12" ht="53.25" customHeight="1">
      <c r="B434" s="43">
        <v>80111620</v>
      </c>
      <c r="C434" s="126" t="s">
        <v>339</v>
      </c>
      <c r="D434" s="80" t="s">
        <v>273</v>
      </c>
      <c r="E434" s="80" t="s">
        <v>162</v>
      </c>
      <c r="F434" s="97" t="s">
        <v>275</v>
      </c>
      <c r="G434" s="80" t="s">
        <v>302</v>
      </c>
      <c r="H434" s="62">
        <f t="shared" si="4"/>
        <v>30855000</v>
      </c>
      <c r="I434" s="62">
        <f t="shared" si="4"/>
        <v>30855000</v>
      </c>
      <c r="J434" s="80" t="s">
        <v>203</v>
      </c>
      <c r="K434" s="80" t="s">
        <v>204</v>
      </c>
      <c r="L434" s="86" t="s">
        <v>303</v>
      </c>
    </row>
    <row r="435" spans="2:12" ht="55.5" customHeight="1">
      <c r="B435" s="43">
        <v>80111620</v>
      </c>
      <c r="C435" s="126" t="s">
        <v>340</v>
      </c>
      <c r="D435" s="80" t="s">
        <v>273</v>
      </c>
      <c r="E435" s="80" t="s">
        <v>162</v>
      </c>
      <c r="F435" s="97" t="s">
        <v>275</v>
      </c>
      <c r="G435" s="80" t="s">
        <v>302</v>
      </c>
      <c r="H435" s="62">
        <f t="shared" si="4"/>
        <v>30855000</v>
      </c>
      <c r="I435" s="62">
        <f t="shared" si="4"/>
        <v>30855000</v>
      </c>
      <c r="J435" s="80" t="s">
        <v>203</v>
      </c>
      <c r="K435" s="80" t="s">
        <v>204</v>
      </c>
      <c r="L435" s="86" t="s">
        <v>303</v>
      </c>
    </row>
    <row r="436" spans="2:12" ht="55.5" customHeight="1">
      <c r="B436" s="43">
        <v>80111620</v>
      </c>
      <c r="C436" s="126" t="s">
        <v>341</v>
      </c>
      <c r="D436" s="80" t="s">
        <v>273</v>
      </c>
      <c r="E436" s="80" t="s">
        <v>162</v>
      </c>
      <c r="F436" s="97" t="s">
        <v>275</v>
      </c>
      <c r="G436" s="80" t="s">
        <v>302</v>
      </c>
      <c r="H436" s="62">
        <f>25355000+5500000</f>
        <v>30855000</v>
      </c>
      <c r="I436" s="62">
        <f>25355000+5500000</f>
        <v>30855000</v>
      </c>
      <c r="J436" s="80" t="s">
        <v>203</v>
      </c>
      <c r="K436" s="80" t="s">
        <v>204</v>
      </c>
      <c r="L436" s="86" t="s">
        <v>303</v>
      </c>
    </row>
    <row r="437" spans="2:12" ht="68.25" customHeight="1">
      <c r="B437" s="80">
        <v>80141607</v>
      </c>
      <c r="C437" s="126" t="s">
        <v>342</v>
      </c>
      <c r="D437" s="43" t="s">
        <v>343</v>
      </c>
      <c r="E437" s="114" t="s">
        <v>344</v>
      </c>
      <c r="F437" s="97" t="s">
        <v>345</v>
      </c>
      <c r="G437" s="80" t="s">
        <v>302</v>
      </c>
      <c r="H437" s="62">
        <v>90000000</v>
      </c>
      <c r="I437" s="62">
        <v>90000000</v>
      </c>
      <c r="J437" s="80" t="s">
        <v>203</v>
      </c>
      <c r="K437" s="80" t="s">
        <v>204</v>
      </c>
      <c r="L437" s="86" t="s">
        <v>303</v>
      </c>
    </row>
    <row r="438" spans="2:12" ht="70.5" customHeight="1">
      <c r="B438" s="78">
        <v>55101500</v>
      </c>
      <c r="C438" s="126" t="s">
        <v>346</v>
      </c>
      <c r="D438" s="129" t="s">
        <v>347</v>
      </c>
      <c r="E438" s="80" t="s">
        <v>344</v>
      </c>
      <c r="F438" s="97" t="s">
        <v>234</v>
      </c>
      <c r="G438" s="80" t="s">
        <v>302</v>
      </c>
      <c r="H438" s="62">
        <v>61000000</v>
      </c>
      <c r="I438" s="62">
        <v>61000000</v>
      </c>
      <c r="J438" s="80" t="s">
        <v>203</v>
      </c>
      <c r="K438" s="80" t="s">
        <v>204</v>
      </c>
      <c r="L438" s="86" t="s">
        <v>303</v>
      </c>
    </row>
    <row r="439" spans="2:12" ht="57.75" customHeight="1">
      <c r="B439" s="80">
        <v>44121600</v>
      </c>
      <c r="C439" s="126" t="s">
        <v>348</v>
      </c>
      <c r="D439" s="130" t="s">
        <v>349</v>
      </c>
      <c r="E439" s="92" t="s">
        <v>350</v>
      </c>
      <c r="F439" s="97" t="s">
        <v>234</v>
      </c>
      <c r="G439" s="80" t="s">
        <v>302</v>
      </c>
      <c r="H439" s="62">
        <v>31000000</v>
      </c>
      <c r="I439" s="62">
        <v>31000000</v>
      </c>
      <c r="J439" s="80" t="s">
        <v>203</v>
      </c>
      <c r="K439" s="80" t="s">
        <v>204</v>
      </c>
      <c r="L439" s="86" t="s">
        <v>303</v>
      </c>
    </row>
    <row r="440" spans="2:12" ht="82.5" customHeight="1">
      <c r="B440" s="80">
        <v>80141630</v>
      </c>
      <c r="C440" s="126" t="s">
        <v>351</v>
      </c>
      <c r="D440" s="43" t="s">
        <v>343</v>
      </c>
      <c r="E440" s="114" t="s">
        <v>352</v>
      </c>
      <c r="F440" s="97" t="s">
        <v>234</v>
      </c>
      <c r="G440" s="80" t="s">
        <v>302</v>
      </c>
      <c r="H440" s="62">
        <v>50653333</v>
      </c>
      <c r="I440" s="62">
        <v>50653333</v>
      </c>
      <c r="J440" s="80" t="s">
        <v>203</v>
      </c>
      <c r="K440" s="80" t="s">
        <v>204</v>
      </c>
      <c r="L440" s="86" t="s">
        <v>303</v>
      </c>
    </row>
    <row r="441" spans="2:12" ht="57.75" customHeight="1">
      <c r="B441" s="80">
        <v>80101509</v>
      </c>
      <c r="C441" s="126" t="s">
        <v>353</v>
      </c>
      <c r="D441" s="130" t="s">
        <v>349</v>
      </c>
      <c r="E441" s="80" t="s">
        <v>159</v>
      </c>
      <c r="F441" s="97" t="s">
        <v>234</v>
      </c>
      <c r="G441" s="80" t="s">
        <v>302</v>
      </c>
      <c r="H441" s="62">
        <v>61930000</v>
      </c>
      <c r="I441" s="62">
        <v>61930000</v>
      </c>
      <c r="J441" s="80" t="s">
        <v>203</v>
      </c>
      <c r="K441" s="80" t="s">
        <v>204</v>
      </c>
      <c r="L441" s="86" t="s">
        <v>303</v>
      </c>
    </row>
    <row r="442" spans="2:12" ht="71.25" customHeight="1">
      <c r="B442" s="80">
        <v>80141607</v>
      </c>
      <c r="C442" s="126" t="s">
        <v>354</v>
      </c>
      <c r="D442" s="43" t="s">
        <v>343</v>
      </c>
      <c r="E442" s="80" t="s">
        <v>159</v>
      </c>
      <c r="F442" s="97" t="s">
        <v>234</v>
      </c>
      <c r="G442" s="80" t="s">
        <v>302</v>
      </c>
      <c r="H442" s="62">
        <v>42650000</v>
      </c>
      <c r="I442" s="62">
        <v>42650000</v>
      </c>
      <c r="J442" s="80" t="s">
        <v>203</v>
      </c>
      <c r="K442" s="80" t="s">
        <v>204</v>
      </c>
      <c r="L442" s="86" t="s">
        <v>303</v>
      </c>
    </row>
    <row r="443" spans="2:12" ht="55.5" customHeight="1">
      <c r="B443" s="43">
        <v>80111620</v>
      </c>
      <c r="C443" s="126" t="s">
        <v>862</v>
      </c>
      <c r="D443" s="80" t="s">
        <v>273</v>
      </c>
      <c r="E443" s="80" t="s">
        <v>205</v>
      </c>
      <c r="F443" s="30" t="s">
        <v>275</v>
      </c>
      <c r="G443" s="80" t="s">
        <v>32</v>
      </c>
      <c r="H443" s="62">
        <v>66000000</v>
      </c>
      <c r="I443" s="62">
        <v>66000000</v>
      </c>
      <c r="J443" s="80" t="s">
        <v>203</v>
      </c>
      <c r="K443" s="80" t="s">
        <v>204</v>
      </c>
      <c r="L443" s="86" t="s">
        <v>276</v>
      </c>
    </row>
    <row r="444" spans="2:12" ht="102">
      <c r="B444" s="30">
        <v>80111620</v>
      </c>
      <c r="C444" s="131" t="s">
        <v>794</v>
      </c>
      <c r="D444" s="80" t="s">
        <v>273</v>
      </c>
      <c r="E444" s="80" t="s">
        <v>205</v>
      </c>
      <c r="F444" s="80" t="s">
        <v>275</v>
      </c>
      <c r="G444" s="80" t="s">
        <v>32</v>
      </c>
      <c r="H444" s="62">
        <v>52980000</v>
      </c>
      <c r="I444" s="62">
        <v>52980000</v>
      </c>
      <c r="J444" s="80" t="s">
        <v>203</v>
      </c>
      <c r="K444" s="80" t="s">
        <v>204</v>
      </c>
      <c r="L444" s="86" t="s">
        <v>276</v>
      </c>
    </row>
    <row r="445" spans="2:12" ht="102">
      <c r="B445" s="30">
        <v>80111620</v>
      </c>
      <c r="C445" s="131" t="s">
        <v>795</v>
      </c>
      <c r="D445" s="80" t="s">
        <v>273</v>
      </c>
      <c r="E445" s="80" t="s">
        <v>205</v>
      </c>
      <c r="F445" s="80" t="s">
        <v>275</v>
      </c>
      <c r="G445" s="80" t="s">
        <v>32</v>
      </c>
      <c r="H445" s="62">
        <v>52980000</v>
      </c>
      <c r="I445" s="62">
        <v>52980000</v>
      </c>
      <c r="J445" s="80" t="s">
        <v>203</v>
      </c>
      <c r="K445" s="80" t="s">
        <v>204</v>
      </c>
      <c r="L445" s="86" t="s">
        <v>276</v>
      </c>
    </row>
    <row r="446" spans="2:12" ht="114.75">
      <c r="B446" s="30">
        <v>80111620</v>
      </c>
      <c r="C446" s="131" t="s">
        <v>796</v>
      </c>
      <c r="D446" s="80" t="s">
        <v>273</v>
      </c>
      <c r="E446" s="80" t="s">
        <v>205</v>
      </c>
      <c r="F446" s="80" t="s">
        <v>275</v>
      </c>
      <c r="G446" s="80" t="s">
        <v>32</v>
      </c>
      <c r="H446" s="62">
        <v>52980000</v>
      </c>
      <c r="I446" s="62">
        <v>52980000</v>
      </c>
      <c r="J446" s="80" t="s">
        <v>203</v>
      </c>
      <c r="K446" s="80" t="s">
        <v>204</v>
      </c>
      <c r="L446" s="86" t="s">
        <v>276</v>
      </c>
    </row>
    <row r="447" spans="2:12" ht="89.25">
      <c r="B447" s="30">
        <v>80111620</v>
      </c>
      <c r="C447" s="132" t="s">
        <v>797</v>
      </c>
      <c r="D447" s="80" t="s">
        <v>273</v>
      </c>
      <c r="E447" s="80" t="s">
        <v>205</v>
      </c>
      <c r="F447" s="80" t="s">
        <v>275</v>
      </c>
      <c r="G447" s="80" t="s">
        <v>32</v>
      </c>
      <c r="H447" s="62">
        <v>52980000</v>
      </c>
      <c r="I447" s="62">
        <v>52980000</v>
      </c>
      <c r="J447" s="80" t="s">
        <v>203</v>
      </c>
      <c r="K447" s="80" t="s">
        <v>204</v>
      </c>
      <c r="L447" s="86" t="s">
        <v>276</v>
      </c>
    </row>
    <row r="448" spans="2:12" ht="89.25">
      <c r="B448" s="30">
        <v>80111614</v>
      </c>
      <c r="C448" s="131" t="s">
        <v>798</v>
      </c>
      <c r="D448" s="80" t="s">
        <v>273</v>
      </c>
      <c r="E448" s="80" t="s">
        <v>205</v>
      </c>
      <c r="F448" s="80" t="s">
        <v>275</v>
      </c>
      <c r="G448" s="80" t="s">
        <v>32</v>
      </c>
      <c r="H448" s="62">
        <v>52980000</v>
      </c>
      <c r="I448" s="62">
        <v>52980000</v>
      </c>
      <c r="J448" s="80" t="s">
        <v>203</v>
      </c>
      <c r="K448" s="80" t="s">
        <v>204</v>
      </c>
      <c r="L448" s="86" t="s">
        <v>276</v>
      </c>
    </row>
    <row r="449" spans="2:12" ht="96.75" customHeight="1">
      <c r="B449" s="30">
        <v>80111620</v>
      </c>
      <c r="C449" s="131" t="s">
        <v>799</v>
      </c>
      <c r="D449" s="80" t="s">
        <v>273</v>
      </c>
      <c r="E449" s="80" t="s">
        <v>205</v>
      </c>
      <c r="F449" s="80" t="s">
        <v>275</v>
      </c>
      <c r="G449" s="80" t="s">
        <v>32</v>
      </c>
      <c r="H449" s="62">
        <v>52980000</v>
      </c>
      <c r="I449" s="62">
        <v>52980000</v>
      </c>
      <c r="J449" s="80" t="s">
        <v>203</v>
      </c>
      <c r="K449" s="80" t="s">
        <v>204</v>
      </c>
      <c r="L449" s="86" t="s">
        <v>276</v>
      </c>
    </row>
    <row r="450" spans="2:12" ht="55.5" customHeight="1">
      <c r="B450" s="80">
        <v>80101509</v>
      </c>
      <c r="C450" s="126" t="s">
        <v>355</v>
      </c>
      <c r="D450" s="133" t="s">
        <v>356</v>
      </c>
      <c r="E450" s="80" t="s">
        <v>160</v>
      </c>
      <c r="F450" s="80" t="s">
        <v>234</v>
      </c>
      <c r="G450" s="80" t="s">
        <v>32</v>
      </c>
      <c r="H450" s="62">
        <v>52988800</v>
      </c>
      <c r="I450" s="62">
        <v>52988800</v>
      </c>
      <c r="J450" s="80" t="s">
        <v>357</v>
      </c>
      <c r="K450" s="80" t="s">
        <v>409</v>
      </c>
      <c r="L450" s="86" t="s">
        <v>276</v>
      </c>
    </row>
    <row r="451" spans="2:12" ht="96.75" customHeight="1">
      <c r="B451" s="80">
        <v>80141607</v>
      </c>
      <c r="C451" s="126" t="s">
        <v>358</v>
      </c>
      <c r="D451" s="134" t="s">
        <v>356</v>
      </c>
      <c r="E451" s="80" t="s">
        <v>162</v>
      </c>
      <c r="F451" s="80" t="s">
        <v>345</v>
      </c>
      <c r="G451" s="80" t="s">
        <v>32</v>
      </c>
      <c r="H451" s="62">
        <v>96450000</v>
      </c>
      <c r="I451" s="62">
        <v>96450000</v>
      </c>
      <c r="J451" s="80" t="s">
        <v>203</v>
      </c>
      <c r="K451" s="80" t="s">
        <v>204</v>
      </c>
      <c r="L451" s="86" t="s">
        <v>276</v>
      </c>
    </row>
    <row r="452" spans="2:12" ht="95.25" customHeight="1">
      <c r="B452" s="80">
        <v>80101509</v>
      </c>
      <c r="C452" s="126" t="s">
        <v>359</v>
      </c>
      <c r="D452" s="134" t="s">
        <v>349</v>
      </c>
      <c r="E452" s="80" t="s">
        <v>360</v>
      </c>
      <c r="F452" s="80" t="s">
        <v>234</v>
      </c>
      <c r="G452" s="80" t="s">
        <v>32</v>
      </c>
      <c r="H452" s="62">
        <v>15000000</v>
      </c>
      <c r="I452" s="62">
        <v>15000000</v>
      </c>
      <c r="J452" s="80" t="s">
        <v>203</v>
      </c>
      <c r="K452" s="80" t="s">
        <v>204</v>
      </c>
      <c r="L452" s="86" t="s">
        <v>276</v>
      </c>
    </row>
    <row r="453" spans="2:12" ht="95.25" customHeight="1">
      <c r="B453" s="80">
        <v>80141607</v>
      </c>
      <c r="C453" s="126" t="s">
        <v>361</v>
      </c>
      <c r="D453" s="134" t="s">
        <v>356</v>
      </c>
      <c r="E453" s="80" t="s">
        <v>162</v>
      </c>
      <c r="F453" s="80" t="s">
        <v>234</v>
      </c>
      <c r="G453" s="80" t="s">
        <v>32</v>
      </c>
      <c r="H453" s="62">
        <v>55872000</v>
      </c>
      <c r="I453" s="62">
        <v>55872000</v>
      </c>
      <c r="J453" s="80" t="s">
        <v>203</v>
      </c>
      <c r="K453" s="80" t="s">
        <v>204</v>
      </c>
      <c r="L453" s="86" t="s">
        <v>276</v>
      </c>
    </row>
    <row r="454" spans="2:12" ht="95.25" customHeight="1">
      <c r="B454" s="80">
        <v>80141607</v>
      </c>
      <c r="C454" s="126" t="s">
        <v>362</v>
      </c>
      <c r="D454" s="134" t="s">
        <v>356</v>
      </c>
      <c r="E454" s="80" t="s">
        <v>162</v>
      </c>
      <c r="F454" s="135" t="s">
        <v>345</v>
      </c>
      <c r="G454" s="80" t="s">
        <v>32</v>
      </c>
      <c r="H454" s="62">
        <v>105611000</v>
      </c>
      <c r="I454" s="62">
        <v>105611000</v>
      </c>
      <c r="J454" s="80" t="s">
        <v>203</v>
      </c>
      <c r="K454" s="80" t="s">
        <v>204</v>
      </c>
      <c r="L454" s="86" t="s">
        <v>276</v>
      </c>
    </row>
    <row r="455" spans="2:12" ht="48" customHeight="1">
      <c r="B455" s="80">
        <v>80141607</v>
      </c>
      <c r="C455" s="126" t="s">
        <v>863</v>
      </c>
      <c r="D455" s="134" t="s">
        <v>363</v>
      </c>
      <c r="E455" s="80" t="s">
        <v>350</v>
      </c>
      <c r="F455" s="135" t="s">
        <v>284</v>
      </c>
      <c r="G455" s="80" t="s">
        <v>32</v>
      </c>
      <c r="H455" s="62">
        <v>52910000</v>
      </c>
      <c r="I455" s="62">
        <v>52910000</v>
      </c>
      <c r="J455" s="80" t="s">
        <v>203</v>
      </c>
      <c r="K455" s="80" t="s">
        <v>204</v>
      </c>
      <c r="L455" s="86" t="s">
        <v>276</v>
      </c>
    </row>
    <row r="456" spans="2:12" ht="71.25" customHeight="1">
      <c r="B456" s="30">
        <v>80111620</v>
      </c>
      <c r="C456" s="111" t="s">
        <v>364</v>
      </c>
      <c r="D456" s="78" t="s">
        <v>273</v>
      </c>
      <c r="E456" s="85" t="s">
        <v>271</v>
      </c>
      <c r="F456" s="78" t="s">
        <v>365</v>
      </c>
      <c r="G456" s="85" t="s">
        <v>32</v>
      </c>
      <c r="H456" s="63">
        <f>(4500000+1000000)*12</f>
        <v>66000000</v>
      </c>
      <c r="I456" s="63">
        <f aca="true" t="shared" si="5" ref="I456:I461">H456</f>
        <v>66000000</v>
      </c>
      <c r="J456" s="136" t="s">
        <v>203</v>
      </c>
      <c r="K456" s="78" t="s">
        <v>204</v>
      </c>
      <c r="L456" s="86" t="s">
        <v>276</v>
      </c>
    </row>
    <row r="457" spans="2:12" ht="57" customHeight="1">
      <c r="B457" s="30">
        <v>80111620</v>
      </c>
      <c r="C457" s="111" t="s">
        <v>366</v>
      </c>
      <c r="D457" s="78" t="s">
        <v>273</v>
      </c>
      <c r="E457" s="85" t="s">
        <v>271</v>
      </c>
      <c r="F457" s="78" t="s">
        <v>365</v>
      </c>
      <c r="G457" s="85" t="s">
        <v>32</v>
      </c>
      <c r="H457" s="63">
        <f>(3735000+1000000)*11</f>
        <v>52085000</v>
      </c>
      <c r="I457" s="63">
        <f t="shared" si="5"/>
        <v>52085000</v>
      </c>
      <c r="J457" s="136" t="s">
        <v>203</v>
      </c>
      <c r="K457" s="78" t="s">
        <v>204</v>
      </c>
      <c r="L457" s="86" t="s">
        <v>276</v>
      </c>
    </row>
    <row r="458" spans="2:12" ht="45.75" customHeight="1">
      <c r="B458" s="30">
        <v>80111620</v>
      </c>
      <c r="C458" s="126" t="s">
        <v>367</v>
      </c>
      <c r="D458" s="78" t="s">
        <v>273</v>
      </c>
      <c r="E458" s="85" t="s">
        <v>271</v>
      </c>
      <c r="F458" s="78" t="s">
        <v>365</v>
      </c>
      <c r="G458" s="85" t="s">
        <v>32</v>
      </c>
      <c r="H458" s="63">
        <f>(3415000+1000000)*11</f>
        <v>48565000</v>
      </c>
      <c r="I458" s="63">
        <f t="shared" si="5"/>
        <v>48565000</v>
      </c>
      <c r="J458" s="136" t="s">
        <v>203</v>
      </c>
      <c r="K458" s="78" t="s">
        <v>204</v>
      </c>
      <c r="L458" s="86" t="s">
        <v>276</v>
      </c>
    </row>
    <row r="459" spans="2:12" ht="57" customHeight="1">
      <c r="B459" s="80">
        <v>80141607</v>
      </c>
      <c r="C459" s="126" t="s">
        <v>368</v>
      </c>
      <c r="D459" s="78" t="s">
        <v>369</v>
      </c>
      <c r="E459" s="78" t="s">
        <v>271</v>
      </c>
      <c r="F459" s="78" t="s">
        <v>370</v>
      </c>
      <c r="G459" s="85" t="s">
        <v>32</v>
      </c>
      <c r="H459" s="63">
        <v>287040000</v>
      </c>
      <c r="I459" s="63">
        <f t="shared" si="5"/>
        <v>287040000</v>
      </c>
      <c r="J459" s="136" t="s">
        <v>203</v>
      </c>
      <c r="K459" s="78" t="s">
        <v>204</v>
      </c>
      <c r="L459" s="86" t="s">
        <v>276</v>
      </c>
    </row>
    <row r="460" spans="2:12" ht="59.25" customHeight="1">
      <c r="B460" s="80">
        <v>20102301</v>
      </c>
      <c r="C460" s="126" t="s">
        <v>371</v>
      </c>
      <c r="D460" s="78" t="s">
        <v>372</v>
      </c>
      <c r="E460" s="78" t="s">
        <v>205</v>
      </c>
      <c r="F460" s="78" t="s">
        <v>370</v>
      </c>
      <c r="G460" s="85" t="s">
        <v>373</v>
      </c>
      <c r="H460" s="63">
        <v>98768000</v>
      </c>
      <c r="I460" s="63">
        <f t="shared" si="5"/>
        <v>98768000</v>
      </c>
      <c r="J460" s="136" t="s">
        <v>203</v>
      </c>
      <c r="K460" s="78" t="s">
        <v>204</v>
      </c>
      <c r="L460" s="86" t="s">
        <v>276</v>
      </c>
    </row>
    <row r="461" spans="2:12" ht="61.5" customHeight="1">
      <c r="B461" s="78">
        <v>55101500</v>
      </c>
      <c r="C461" s="126" t="s">
        <v>374</v>
      </c>
      <c r="D461" s="78" t="s">
        <v>375</v>
      </c>
      <c r="E461" s="78" t="s">
        <v>201</v>
      </c>
      <c r="F461" s="78" t="s">
        <v>376</v>
      </c>
      <c r="G461" s="85" t="s">
        <v>373</v>
      </c>
      <c r="H461" s="63">
        <v>20000000</v>
      </c>
      <c r="I461" s="63">
        <f t="shared" si="5"/>
        <v>20000000</v>
      </c>
      <c r="J461" s="136" t="s">
        <v>203</v>
      </c>
      <c r="K461" s="78" t="s">
        <v>204</v>
      </c>
      <c r="L461" s="86" t="s">
        <v>276</v>
      </c>
    </row>
    <row r="462" spans="2:12" ht="89.25">
      <c r="B462" s="30">
        <v>80111620</v>
      </c>
      <c r="C462" s="126" t="s">
        <v>377</v>
      </c>
      <c r="D462" s="129" t="s">
        <v>273</v>
      </c>
      <c r="E462" s="80" t="s">
        <v>209</v>
      </c>
      <c r="F462" s="97" t="s">
        <v>365</v>
      </c>
      <c r="G462" s="80" t="s">
        <v>32</v>
      </c>
      <c r="H462" s="63">
        <v>33000000</v>
      </c>
      <c r="I462" s="63">
        <v>33000000</v>
      </c>
      <c r="J462" s="136" t="s">
        <v>203</v>
      </c>
      <c r="K462" s="78" t="s">
        <v>204</v>
      </c>
      <c r="L462" s="86" t="s">
        <v>276</v>
      </c>
    </row>
    <row r="463" spans="2:12" ht="70.5" customHeight="1">
      <c r="B463" s="30">
        <v>80111620</v>
      </c>
      <c r="C463" s="126" t="s">
        <v>378</v>
      </c>
      <c r="D463" s="129" t="s">
        <v>273</v>
      </c>
      <c r="E463" s="80" t="s">
        <v>209</v>
      </c>
      <c r="F463" s="97" t="s">
        <v>365</v>
      </c>
      <c r="G463" s="80" t="s">
        <v>32</v>
      </c>
      <c r="H463" s="63">
        <v>28410000</v>
      </c>
      <c r="I463" s="63">
        <v>28410000</v>
      </c>
      <c r="J463" s="136" t="s">
        <v>203</v>
      </c>
      <c r="K463" s="78" t="s">
        <v>204</v>
      </c>
      <c r="L463" s="86" t="s">
        <v>276</v>
      </c>
    </row>
    <row r="464" spans="2:12" ht="75.75" customHeight="1">
      <c r="B464" s="30">
        <v>80111620</v>
      </c>
      <c r="C464" s="126" t="s">
        <v>379</v>
      </c>
      <c r="D464" s="129" t="s">
        <v>273</v>
      </c>
      <c r="E464" s="80" t="s">
        <v>209</v>
      </c>
      <c r="F464" s="97" t="s">
        <v>365</v>
      </c>
      <c r="G464" s="80" t="s">
        <v>32</v>
      </c>
      <c r="H464" s="63">
        <v>26490000</v>
      </c>
      <c r="I464" s="63">
        <v>26490000</v>
      </c>
      <c r="J464" s="136" t="s">
        <v>203</v>
      </c>
      <c r="K464" s="78" t="s">
        <v>204</v>
      </c>
      <c r="L464" s="86" t="s">
        <v>276</v>
      </c>
    </row>
    <row r="465" spans="2:12" ht="76.5">
      <c r="B465" s="30">
        <v>80111620</v>
      </c>
      <c r="C465" s="126" t="s">
        <v>379</v>
      </c>
      <c r="D465" s="129" t="s">
        <v>273</v>
      </c>
      <c r="E465" s="80" t="s">
        <v>209</v>
      </c>
      <c r="F465" s="97" t="s">
        <v>365</v>
      </c>
      <c r="G465" s="80" t="s">
        <v>32</v>
      </c>
      <c r="H465" s="63">
        <v>26490000</v>
      </c>
      <c r="I465" s="63">
        <v>26490000</v>
      </c>
      <c r="J465" s="136" t="s">
        <v>203</v>
      </c>
      <c r="K465" s="78" t="s">
        <v>204</v>
      </c>
      <c r="L465" s="86" t="s">
        <v>276</v>
      </c>
    </row>
    <row r="466" spans="2:12" ht="71.25" customHeight="1">
      <c r="B466" s="30">
        <v>80111620</v>
      </c>
      <c r="C466" s="126" t="s">
        <v>379</v>
      </c>
      <c r="D466" s="129" t="s">
        <v>273</v>
      </c>
      <c r="E466" s="80" t="s">
        <v>209</v>
      </c>
      <c r="F466" s="97" t="s">
        <v>365</v>
      </c>
      <c r="G466" s="80" t="s">
        <v>32</v>
      </c>
      <c r="H466" s="63">
        <v>26490000</v>
      </c>
      <c r="I466" s="63">
        <v>26490000</v>
      </c>
      <c r="J466" s="136" t="s">
        <v>203</v>
      </c>
      <c r="K466" s="78" t="s">
        <v>204</v>
      </c>
      <c r="L466" s="86" t="s">
        <v>276</v>
      </c>
    </row>
    <row r="467" spans="2:12" ht="69.75" customHeight="1">
      <c r="B467" s="80">
        <v>80141607</v>
      </c>
      <c r="C467" s="126" t="s">
        <v>380</v>
      </c>
      <c r="D467" s="129" t="s">
        <v>273</v>
      </c>
      <c r="E467" s="80" t="s">
        <v>162</v>
      </c>
      <c r="F467" s="97" t="s">
        <v>34</v>
      </c>
      <c r="G467" s="80" t="s">
        <v>32</v>
      </c>
      <c r="H467" s="62">
        <v>206425180</v>
      </c>
      <c r="I467" s="62">
        <v>206425180</v>
      </c>
      <c r="J467" s="136" t="s">
        <v>203</v>
      </c>
      <c r="K467" s="78" t="s">
        <v>204</v>
      </c>
      <c r="L467" s="86" t="s">
        <v>276</v>
      </c>
    </row>
    <row r="468" spans="2:12" ht="87" customHeight="1">
      <c r="B468" s="80">
        <v>80141607</v>
      </c>
      <c r="C468" s="113" t="s">
        <v>381</v>
      </c>
      <c r="D468" s="129" t="s">
        <v>273</v>
      </c>
      <c r="E468" s="80" t="s">
        <v>382</v>
      </c>
      <c r="F468" s="97" t="s">
        <v>345</v>
      </c>
      <c r="G468" s="80" t="s">
        <v>32</v>
      </c>
      <c r="H468" s="62">
        <v>67600000</v>
      </c>
      <c r="I468" s="62">
        <v>67600000</v>
      </c>
      <c r="J468" s="136" t="s">
        <v>203</v>
      </c>
      <c r="K468" s="78" t="s">
        <v>204</v>
      </c>
      <c r="L468" s="86" t="s">
        <v>276</v>
      </c>
    </row>
    <row r="469" spans="2:12" ht="86.25" customHeight="1">
      <c r="B469" s="80">
        <v>20102301</v>
      </c>
      <c r="C469" s="126" t="s">
        <v>383</v>
      </c>
      <c r="D469" s="129" t="s">
        <v>273</v>
      </c>
      <c r="E469" s="80" t="s">
        <v>384</v>
      </c>
      <c r="F469" s="97" t="s">
        <v>234</v>
      </c>
      <c r="G469" s="80" t="s">
        <v>32</v>
      </c>
      <c r="H469" s="62">
        <v>25263000</v>
      </c>
      <c r="I469" s="62">
        <v>25263000</v>
      </c>
      <c r="J469" s="136" t="s">
        <v>203</v>
      </c>
      <c r="K469" s="78" t="s">
        <v>204</v>
      </c>
      <c r="L469" s="86" t="s">
        <v>276</v>
      </c>
    </row>
    <row r="470" spans="2:12" ht="39" customHeight="1">
      <c r="B470" s="37">
        <v>90101600</v>
      </c>
      <c r="C470" s="137" t="s">
        <v>391</v>
      </c>
      <c r="D470" s="80" t="s">
        <v>385</v>
      </c>
      <c r="E470" s="80" t="s">
        <v>155</v>
      </c>
      <c r="F470" s="80" t="s">
        <v>386</v>
      </c>
      <c r="G470" s="80" t="s">
        <v>387</v>
      </c>
      <c r="H470" s="49">
        <v>20000000</v>
      </c>
      <c r="I470" s="49">
        <v>20000000</v>
      </c>
      <c r="J470" s="136" t="s">
        <v>203</v>
      </c>
      <c r="K470" s="78" t="s">
        <v>204</v>
      </c>
      <c r="L470" s="86" t="s">
        <v>392</v>
      </c>
    </row>
    <row r="471" spans="2:12" ht="74.25" customHeight="1">
      <c r="B471" s="37">
        <v>90101600</v>
      </c>
      <c r="C471" s="137" t="s">
        <v>390</v>
      </c>
      <c r="D471" s="80" t="s">
        <v>385</v>
      </c>
      <c r="E471" s="80" t="s">
        <v>155</v>
      </c>
      <c r="F471" s="80" t="s">
        <v>388</v>
      </c>
      <c r="G471" s="80" t="s">
        <v>389</v>
      </c>
      <c r="H471" s="49">
        <v>60000000</v>
      </c>
      <c r="I471" s="49">
        <v>60000000</v>
      </c>
      <c r="J471" s="136" t="s">
        <v>203</v>
      </c>
      <c r="K471" s="78" t="s">
        <v>204</v>
      </c>
      <c r="L471" s="86" t="s">
        <v>392</v>
      </c>
    </row>
    <row r="472" spans="2:12" ht="76.5">
      <c r="B472" s="31">
        <v>80111620</v>
      </c>
      <c r="C472" s="26" t="s">
        <v>800</v>
      </c>
      <c r="D472" s="39">
        <v>43102</v>
      </c>
      <c r="E472" s="27" t="s">
        <v>393</v>
      </c>
      <c r="F472" s="27" t="s">
        <v>44</v>
      </c>
      <c r="G472" s="28" t="s">
        <v>394</v>
      </c>
      <c r="H472" s="44">
        <v>76500000</v>
      </c>
      <c r="I472" s="44">
        <v>76500000</v>
      </c>
      <c r="J472" s="28" t="s">
        <v>203</v>
      </c>
      <c r="K472" s="28" t="s">
        <v>204</v>
      </c>
      <c r="L472" s="35" t="s">
        <v>801</v>
      </c>
    </row>
    <row r="473" spans="2:12" ht="76.5">
      <c r="B473" s="31">
        <v>80111607</v>
      </c>
      <c r="C473" s="40" t="s">
        <v>802</v>
      </c>
      <c r="D473" s="39">
        <v>43102</v>
      </c>
      <c r="E473" s="27" t="s">
        <v>393</v>
      </c>
      <c r="F473" s="27" t="s">
        <v>44</v>
      </c>
      <c r="G473" s="28" t="s">
        <v>394</v>
      </c>
      <c r="H473" s="44">
        <v>60150000</v>
      </c>
      <c r="I473" s="44">
        <v>60150000</v>
      </c>
      <c r="J473" s="28" t="s">
        <v>203</v>
      </c>
      <c r="K473" s="28" t="s">
        <v>204</v>
      </c>
      <c r="L473" s="35" t="s">
        <v>801</v>
      </c>
    </row>
    <row r="474" spans="2:12" ht="76.5">
      <c r="B474" s="30">
        <v>80111605</v>
      </c>
      <c r="C474" s="40" t="s">
        <v>803</v>
      </c>
      <c r="D474" s="39">
        <v>43102</v>
      </c>
      <c r="E474" s="27" t="s">
        <v>393</v>
      </c>
      <c r="F474" s="27" t="s">
        <v>44</v>
      </c>
      <c r="G474" s="28" t="s">
        <v>394</v>
      </c>
      <c r="H474" s="44">
        <v>58950000</v>
      </c>
      <c r="I474" s="44">
        <v>58950000</v>
      </c>
      <c r="J474" s="28" t="s">
        <v>203</v>
      </c>
      <c r="K474" s="28" t="s">
        <v>204</v>
      </c>
      <c r="L474" s="35" t="s">
        <v>801</v>
      </c>
    </row>
    <row r="475" spans="2:12" ht="105.75" customHeight="1">
      <c r="B475" s="31">
        <v>80111604</v>
      </c>
      <c r="C475" s="40" t="s">
        <v>804</v>
      </c>
      <c r="D475" s="39">
        <v>43115</v>
      </c>
      <c r="E475" s="27" t="s">
        <v>395</v>
      </c>
      <c r="F475" s="27" t="s">
        <v>44</v>
      </c>
      <c r="G475" s="28" t="s">
        <v>396</v>
      </c>
      <c r="H475" s="44">
        <f>2600000*11.5</f>
        <v>29900000</v>
      </c>
      <c r="I475" s="44">
        <f>2600000*11.5</f>
        <v>29900000</v>
      </c>
      <c r="J475" s="28" t="s">
        <v>203</v>
      </c>
      <c r="K475" s="28" t="s">
        <v>204</v>
      </c>
      <c r="L475" s="35" t="s">
        <v>801</v>
      </c>
    </row>
    <row r="476" spans="2:12" ht="86.25" customHeight="1">
      <c r="B476" s="41">
        <v>80111620</v>
      </c>
      <c r="C476" s="40" t="s">
        <v>805</v>
      </c>
      <c r="D476" s="39">
        <v>43115</v>
      </c>
      <c r="E476" s="27" t="s">
        <v>397</v>
      </c>
      <c r="F476" s="27" t="s">
        <v>44</v>
      </c>
      <c r="G476" s="28" t="s">
        <v>396</v>
      </c>
      <c r="H476" s="44">
        <v>15000000</v>
      </c>
      <c r="I476" s="44">
        <f>H476</f>
        <v>15000000</v>
      </c>
      <c r="J476" s="28" t="s">
        <v>203</v>
      </c>
      <c r="K476" s="28" t="s">
        <v>204</v>
      </c>
      <c r="L476" s="35" t="s">
        <v>801</v>
      </c>
    </row>
    <row r="477" spans="2:12" ht="108.75" customHeight="1">
      <c r="B477" s="41">
        <v>80111620</v>
      </c>
      <c r="C477" s="40" t="s">
        <v>806</v>
      </c>
      <c r="D477" s="42">
        <v>43103</v>
      </c>
      <c r="E477" s="29" t="s">
        <v>393</v>
      </c>
      <c r="F477" s="27" t="s">
        <v>44</v>
      </c>
      <c r="G477" s="28" t="s">
        <v>396</v>
      </c>
      <c r="H477" s="46">
        <f>29700000*2</f>
        <v>59400000</v>
      </c>
      <c r="I477" s="46">
        <f>H477</f>
        <v>59400000</v>
      </c>
      <c r="J477" s="28" t="s">
        <v>203</v>
      </c>
      <c r="K477" s="28" t="s">
        <v>204</v>
      </c>
      <c r="L477" s="35" t="s">
        <v>801</v>
      </c>
    </row>
    <row r="478" spans="2:12" ht="97.5" customHeight="1">
      <c r="B478" s="41">
        <v>80111620</v>
      </c>
      <c r="C478" s="40" t="s">
        <v>807</v>
      </c>
      <c r="D478" s="42">
        <v>43115</v>
      </c>
      <c r="E478" s="29" t="s">
        <v>398</v>
      </c>
      <c r="F478" s="27" t="s">
        <v>44</v>
      </c>
      <c r="G478" s="28" t="s">
        <v>396</v>
      </c>
      <c r="H478" s="46">
        <f>4000000*11.5</f>
        <v>46000000</v>
      </c>
      <c r="I478" s="46">
        <f>4000000*11.5</f>
        <v>46000000</v>
      </c>
      <c r="J478" s="28" t="s">
        <v>203</v>
      </c>
      <c r="K478" s="28" t="s">
        <v>204</v>
      </c>
      <c r="L478" s="35" t="s">
        <v>801</v>
      </c>
    </row>
    <row r="479" spans="2:12" ht="96.75" customHeight="1">
      <c r="B479" s="41">
        <v>80111620</v>
      </c>
      <c r="C479" s="40" t="s">
        <v>807</v>
      </c>
      <c r="D479" s="42">
        <v>43115</v>
      </c>
      <c r="E479" s="29" t="s">
        <v>398</v>
      </c>
      <c r="F479" s="27" t="s">
        <v>44</v>
      </c>
      <c r="G479" s="28" t="s">
        <v>396</v>
      </c>
      <c r="H479" s="46">
        <f aca="true" t="shared" si="6" ref="H479:I481">4000000*11.5</f>
        <v>46000000</v>
      </c>
      <c r="I479" s="46">
        <f t="shared" si="6"/>
        <v>46000000</v>
      </c>
      <c r="J479" s="28" t="s">
        <v>203</v>
      </c>
      <c r="K479" s="28" t="s">
        <v>204</v>
      </c>
      <c r="L479" s="35" t="s">
        <v>801</v>
      </c>
    </row>
    <row r="480" spans="2:12" ht="114.75">
      <c r="B480" s="41">
        <v>80111620</v>
      </c>
      <c r="C480" s="40" t="s">
        <v>807</v>
      </c>
      <c r="D480" s="42">
        <v>43115</v>
      </c>
      <c r="E480" s="29" t="s">
        <v>398</v>
      </c>
      <c r="F480" s="27" t="s">
        <v>44</v>
      </c>
      <c r="G480" s="28" t="s">
        <v>396</v>
      </c>
      <c r="H480" s="46">
        <f t="shared" si="6"/>
        <v>46000000</v>
      </c>
      <c r="I480" s="46">
        <f t="shared" si="6"/>
        <v>46000000</v>
      </c>
      <c r="J480" s="28" t="s">
        <v>203</v>
      </c>
      <c r="K480" s="28" t="s">
        <v>204</v>
      </c>
      <c r="L480" s="35" t="s">
        <v>801</v>
      </c>
    </row>
    <row r="481" spans="2:12" ht="83.25" customHeight="1">
      <c r="B481" s="41">
        <v>80111620</v>
      </c>
      <c r="C481" s="40" t="s">
        <v>808</v>
      </c>
      <c r="D481" s="42">
        <v>43115</v>
      </c>
      <c r="E481" s="29" t="s">
        <v>398</v>
      </c>
      <c r="F481" s="27" t="s">
        <v>44</v>
      </c>
      <c r="G481" s="28" t="s">
        <v>396</v>
      </c>
      <c r="H481" s="46">
        <f t="shared" si="6"/>
        <v>46000000</v>
      </c>
      <c r="I481" s="46">
        <f t="shared" si="6"/>
        <v>46000000</v>
      </c>
      <c r="J481" s="28" t="s">
        <v>203</v>
      </c>
      <c r="K481" s="28" t="s">
        <v>204</v>
      </c>
      <c r="L481" s="35" t="s">
        <v>801</v>
      </c>
    </row>
    <row r="482" spans="2:12" ht="106.5" customHeight="1">
      <c r="B482" s="31">
        <v>80111604</v>
      </c>
      <c r="C482" s="40" t="s">
        <v>809</v>
      </c>
      <c r="D482" s="42">
        <v>43115</v>
      </c>
      <c r="E482" s="29" t="s">
        <v>398</v>
      </c>
      <c r="F482" s="27" t="s">
        <v>44</v>
      </c>
      <c r="G482" s="28" t="s">
        <v>396</v>
      </c>
      <c r="H482" s="44">
        <f>2600000*11.5</f>
        <v>29900000</v>
      </c>
      <c r="I482" s="45">
        <f>H482</f>
        <v>29900000</v>
      </c>
      <c r="J482" s="28" t="s">
        <v>203</v>
      </c>
      <c r="K482" s="28" t="s">
        <v>204</v>
      </c>
      <c r="L482" s="35" t="s">
        <v>801</v>
      </c>
    </row>
    <row r="483" spans="2:12" ht="108" customHeight="1">
      <c r="B483" s="31">
        <v>80111604</v>
      </c>
      <c r="C483" s="40" t="s">
        <v>810</v>
      </c>
      <c r="D483" s="42">
        <v>43115</v>
      </c>
      <c r="E483" s="29" t="s">
        <v>398</v>
      </c>
      <c r="F483" s="27" t="s">
        <v>44</v>
      </c>
      <c r="G483" s="28" t="s">
        <v>396</v>
      </c>
      <c r="H483" s="44">
        <f>2600000*11.5</f>
        <v>29900000</v>
      </c>
      <c r="I483" s="45">
        <f>H483</f>
        <v>29900000</v>
      </c>
      <c r="J483" s="28" t="s">
        <v>203</v>
      </c>
      <c r="K483" s="28" t="s">
        <v>204</v>
      </c>
      <c r="L483" s="35" t="s">
        <v>801</v>
      </c>
    </row>
    <row r="484" spans="2:12" ht="107.25" customHeight="1">
      <c r="B484" s="31">
        <v>80111604</v>
      </c>
      <c r="C484" s="40" t="s">
        <v>811</v>
      </c>
      <c r="D484" s="42">
        <v>43115</v>
      </c>
      <c r="E484" s="29" t="s">
        <v>398</v>
      </c>
      <c r="F484" s="27" t="s">
        <v>44</v>
      </c>
      <c r="G484" s="28" t="s">
        <v>396</v>
      </c>
      <c r="H484" s="44">
        <f>2600000*11.5</f>
        <v>29900000</v>
      </c>
      <c r="I484" s="45">
        <f>H484</f>
        <v>29900000</v>
      </c>
      <c r="J484" s="28" t="s">
        <v>203</v>
      </c>
      <c r="K484" s="28" t="s">
        <v>204</v>
      </c>
      <c r="L484" s="35" t="s">
        <v>801</v>
      </c>
    </row>
    <row r="485" spans="2:12" ht="110.25" customHeight="1">
      <c r="B485" s="31">
        <v>80111604</v>
      </c>
      <c r="C485" s="40" t="s">
        <v>811</v>
      </c>
      <c r="D485" s="42">
        <v>43115</v>
      </c>
      <c r="E485" s="29" t="s">
        <v>398</v>
      </c>
      <c r="F485" s="27" t="s">
        <v>44</v>
      </c>
      <c r="G485" s="28" t="s">
        <v>396</v>
      </c>
      <c r="H485" s="44">
        <f>2600000*11.5</f>
        <v>29900000</v>
      </c>
      <c r="I485" s="45">
        <f>H485</f>
        <v>29900000</v>
      </c>
      <c r="J485" s="28" t="s">
        <v>203</v>
      </c>
      <c r="K485" s="28" t="s">
        <v>204</v>
      </c>
      <c r="L485" s="35" t="s">
        <v>801</v>
      </c>
    </row>
    <row r="486" spans="2:12" ht="90.75" customHeight="1">
      <c r="B486" s="41">
        <v>80111620</v>
      </c>
      <c r="C486" s="40" t="s">
        <v>812</v>
      </c>
      <c r="D486" s="42">
        <v>43115</v>
      </c>
      <c r="E486" s="29" t="s">
        <v>398</v>
      </c>
      <c r="F486" s="27" t="s">
        <v>44</v>
      </c>
      <c r="G486" s="28" t="s">
        <v>396</v>
      </c>
      <c r="H486" s="46">
        <f>4000000*11.5</f>
        <v>46000000</v>
      </c>
      <c r="I486" s="46">
        <f>4000000*11.5</f>
        <v>46000000</v>
      </c>
      <c r="J486" s="28" t="s">
        <v>203</v>
      </c>
      <c r="K486" s="28" t="s">
        <v>204</v>
      </c>
      <c r="L486" s="35" t="s">
        <v>801</v>
      </c>
    </row>
    <row r="487" spans="2:12" ht="87.75" customHeight="1">
      <c r="B487" s="41">
        <v>80111620</v>
      </c>
      <c r="C487" s="40" t="s">
        <v>813</v>
      </c>
      <c r="D487" s="42">
        <v>43115</v>
      </c>
      <c r="E487" s="29" t="s">
        <v>398</v>
      </c>
      <c r="F487" s="27" t="s">
        <v>44</v>
      </c>
      <c r="G487" s="28" t="s">
        <v>396</v>
      </c>
      <c r="H487" s="46">
        <f>4000000*11.5</f>
        <v>46000000</v>
      </c>
      <c r="I487" s="46">
        <f>4000000*11.5</f>
        <v>46000000</v>
      </c>
      <c r="J487" s="28" t="s">
        <v>203</v>
      </c>
      <c r="K487" s="28" t="s">
        <v>204</v>
      </c>
      <c r="L487" s="35" t="s">
        <v>801</v>
      </c>
    </row>
    <row r="488" spans="2:12" ht="78.75" customHeight="1">
      <c r="B488" s="41">
        <v>80111620</v>
      </c>
      <c r="C488" s="40" t="s">
        <v>813</v>
      </c>
      <c r="D488" s="42">
        <v>43115</v>
      </c>
      <c r="E488" s="29" t="s">
        <v>398</v>
      </c>
      <c r="F488" s="27" t="s">
        <v>44</v>
      </c>
      <c r="G488" s="28" t="s">
        <v>396</v>
      </c>
      <c r="H488" s="46">
        <v>47000000</v>
      </c>
      <c r="I488" s="46">
        <v>47000000</v>
      </c>
      <c r="J488" s="28" t="s">
        <v>203</v>
      </c>
      <c r="K488" s="28" t="s">
        <v>204</v>
      </c>
      <c r="L488" s="35" t="s">
        <v>801</v>
      </c>
    </row>
    <row r="489" spans="2:12" ht="82.5" customHeight="1">
      <c r="B489" s="43">
        <v>90101603</v>
      </c>
      <c r="C489" s="26" t="s">
        <v>864</v>
      </c>
      <c r="D489" s="42">
        <v>43132</v>
      </c>
      <c r="E489" s="29" t="s">
        <v>399</v>
      </c>
      <c r="F489" s="27" t="s">
        <v>163</v>
      </c>
      <c r="G489" s="28" t="s">
        <v>396</v>
      </c>
      <c r="H489" s="46">
        <v>55310000</v>
      </c>
      <c r="I489" s="46">
        <f aca="true" t="shared" si="7" ref="I489:I507">H489</f>
        <v>55310000</v>
      </c>
      <c r="J489" s="28" t="s">
        <v>203</v>
      </c>
      <c r="K489" s="28" t="s">
        <v>204</v>
      </c>
      <c r="L489" s="35" t="s">
        <v>801</v>
      </c>
    </row>
    <row r="490" spans="2:12" ht="76.5">
      <c r="B490" s="41">
        <v>80101500</v>
      </c>
      <c r="C490" s="26" t="s">
        <v>865</v>
      </c>
      <c r="D490" s="42">
        <v>43132</v>
      </c>
      <c r="E490" s="29" t="s">
        <v>399</v>
      </c>
      <c r="F490" s="27" t="s">
        <v>163</v>
      </c>
      <c r="G490" s="28" t="s">
        <v>396</v>
      </c>
      <c r="H490" s="46">
        <v>10390000</v>
      </c>
      <c r="I490" s="46">
        <f t="shared" si="7"/>
        <v>10390000</v>
      </c>
      <c r="J490" s="28" t="s">
        <v>203</v>
      </c>
      <c r="K490" s="28" t="s">
        <v>204</v>
      </c>
      <c r="L490" s="35" t="s">
        <v>801</v>
      </c>
    </row>
    <row r="491" spans="2:12" ht="76.5">
      <c r="B491" s="41">
        <v>80111620</v>
      </c>
      <c r="C491" s="40" t="s">
        <v>814</v>
      </c>
      <c r="D491" s="39">
        <v>43115</v>
      </c>
      <c r="E491" s="27" t="s">
        <v>400</v>
      </c>
      <c r="F491" s="27" t="s">
        <v>44</v>
      </c>
      <c r="G491" s="28" t="s">
        <v>401</v>
      </c>
      <c r="H491" s="44">
        <f aca="true" t="shared" si="8" ref="H491:H497">4800000*9</f>
        <v>43200000</v>
      </c>
      <c r="I491" s="45">
        <f t="shared" si="7"/>
        <v>43200000</v>
      </c>
      <c r="J491" s="28" t="s">
        <v>203</v>
      </c>
      <c r="K491" s="28" t="s">
        <v>204</v>
      </c>
      <c r="L491" s="35" t="s">
        <v>801</v>
      </c>
    </row>
    <row r="492" spans="2:12" ht="66.75" customHeight="1">
      <c r="B492" s="41">
        <v>80111620</v>
      </c>
      <c r="C492" s="40" t="s">
        <v>815</v>
      </c>
      <c r="D492" s="39">
        <v>43115</v>
      </c>
      <c r="E492" s="27" t="s">
        <v>400</v>
      </c>
      <c r="F492" s="27" t="s">
        <v>44</v>
      </c>
      <c r="G492" s="28" t="s">
        <v>401</v>
      </c>
      <c r="H492" s="44">
        <f t="shared" si="8"/>
        <v>43200000</v>
      </c>
      <c r="I492" s="45">
        <f t="shared" si="7"/>
        <v>43200000</v>
      </c>
      <c r="J492" s="28" t="s">
        <v>203</v>
      </c>
      <c r="K492" s="28" t="s">
        <v>204</v>
      </c>
      <c r="L492" s="35" t="s">
        <v>801</v>
      </c>
    </row>
    <row r="493" spans="2:12" ht="71.25" customHeight="1">
      <c r="B493" s="41">
        <v>80111620</v>
      </c>
      <c r="C493" s="40" t="s">
        <v>816</v>
      </c>
      <c r="D493" s="39">
        <v>43115</v>
      </c>
      <c r="E493" s="27" t="s">
        <v>400</v>
      </c>
      <c r="F493" s="27" t="s">
        <v>44</v>
      </c>
      <c r="G493" s="28" t="s">
        <v>401</v>
      </c>
      <c r="H493" s="44">
        <f t="shared" si="8"/>
        <v>43200000</v>
      </c>
      <c r="I493" s="45">
        <f t="shared" si="7"/>
        <v>43200000</v>
      </c>
      <c r="J493" s="28" t="s">
        <v>203</v>
      </c>
      <c r="K493" s="28" t="s">
        <v>204</v>
      </c>
      <c r="L493" s="35" t="s">
        <v>801</v>
      </c>
    </row>
    <row r="494" spans="2:12" ht="71.25" customHeight="1">
      <c r="B494" s="41">
        <v>80111620</v>
      </c>
      <c r="C494" s="40" t="s">
        <v>817</v>
      </c>
      <c r="D494" s="39">
        <v>43115</v>
      </c>
      <c r="E494" s="27" t="s">
        <v>400</v>
      </c>
      <c r="F494" s="27" t="s">
        <v>44</v>
      </c>
      <c r="G494" s="28" t="s">
        <v>401</v>
      </c>
      <c r="H494" s="44">
        <f t="shared" si="8"/>
        <v>43200000</v>
      </c>
      <c r="I494" s="45">
        <f t="shared" si="7"/>
        <v>43200000</v>
      </c>
      <c r="J494" s="28" t="s">
        <v>203</v>
      </c>
      <c r="K494" s="28" t="s">
        <v>204</v>
      </c>
      <c r="L494" s="35" t="s">
        <v>801</v>
      </c>
    </row>
    <row r="495" spans="2:12" ht="72" customHeight="1">
      <c r="B495" s="41">
        <v>80111620</v>
      </c>
      <c r="C495" s="40" t="s">
        <v>817</v>
      </c>
      <c r="D495" s="39">
        <v>43115</v>
      </c>
      <c r="E495" s="27" t="s">
        <v>400</v>
      </c>
      <c r="F495" s="27" t="s">
        <v>44</v>
      </c>
      <c r="G495" s="28" t="s">
        <v>401</v>
      </c>
      <c r="H495" s="44">
        <f t="shared" si="8"/>
        <v>43200000</v>
      </c>
      <c r="I495" s="45">
        <f t="shared" si="7"/>
        <v>43200000</v>
      </c>
      <c r="J495" s="28" t="s">
        <v>203</v>
      </c>
      <c r="K495" s="28" t="s">
        <v>204</v>
      </c>
      <c r="L495" s="35" t="s">
        <v>801</v>
      </c>
    </row>
    <row r="496" spans="2:12" ht="74.25" customHeight="1">
      <c r="B496" s="41">
        <v>80111620</v>
      </c>
      <c r="C496" s="40" t="s">
        <v>818</v>
      </c>
      <c r="D496" s="39">
        <v>43115</v>
      </c>
      <c r="E496" s="27" t="s">
        <v>400</v>
      </c>
      <c r="F496" s="27" t="s">
        <v>44</v>
      </c>
      <c r="G496" s="28" t="s">
        <v>401</v>
      </c>
      <c r="H496" s="44">
        <f t="shared" si="8"/>
        <v>43200000</v>
      </c>
      <c r="I496" s="45">
        <f t="shared" si="7"/>
        <v>43200000</v>
      </c>
      <c r="J496" s="28" t="s">
        <v>203</v>
      </c>
      <c r="K496" s="28" t="s">
        <v>204</v>
      </c>
      <c r="L496" s="35" t="s">
        <v>801</v>
      </c>
    </row>
    <row r="497" spans="2:12" ht="77.25" customHeight="1">
      <c r="B497" s="41">
        <v>80111620</v>
      </c>
      <c r="C497" s="40" t="s">
        <v>819</v>
      </c>
      <c r="D497" s="39">
        <v>43115</v>
      </c>
      <c r="E497" s="27" t="s">
        <v>400</v>
      </c>
      <c r="F497" s="27" t="s">
        <v>44</v>
      </c>
      <c r="G497" s="28" t="s">
        <v>401</v>
      </c>
      <c r="H497" s="44">
        <f t="shared" si="8"/>
        <v>43200000</v>
      </c>
      <c r="I497" s="45">
        <f t="shared" si="7"/>
        <v>43200000</v>
      </c>
      <c r="J497" s="28" t="s">
        <v>203</v>
      </c>
      <c r="K497" s="28" t="s">
        <v>204</v>
      </c>
      <c r="L497" s="35" t="s">
        <v>801</v>
      </c>
    </row>
    <row r="498" spans="2:12" ht="76.5">
      <c r="B498" s="41">
        <v>80111604</v>
      </c>
      <c r="C498" s="40" t="s">
        <v>820</v>
      </c>
      <c r="D498" s="39">
        <v>43115</v>
      </c>
      <c r="E498" s="27" t="s">
        <v>393</v>
      </c>
      <c r="F498" s="27" t="s">
        <v>44</v>
      </c>
      <c r="G498" s="28" t="s">
        <v>396</v>
      </c>
      <c r="H498" s="44">
        <v>29527056</v>
      </c>
      <c r="I498" s="45">
        <f t="shared" si="7"/>
        <v>29527056</v>
      </c>
      <c r="J498" s="28" t="s">
        <v>203</v>
      </c>
      <c r="K498" s="28" t="s">
        <v>204</v>
      </c>
      <c r="L498" s="35" t="s">
        <v>821</v>
      </c>
    </row>
    <row r="499" spans="2:12" ht="105" customHeight="1">
      <c r="B499" s="31">
        <v>80111614</v>
      </c>
      <c r="C499" s="40" t="s">
        <v>822</v>
      </c>
      <c r="D499" s="39">
        <v>43102</v>
      </c>
      <c r="E499" s="27" t="s">
        <v>393</v>
      </c>
      <c r="F499" s="27" t="s">
        <v>44</v>
      </c>
      <c r="G499" s="28" t="s">
        <v>396</v>
      </c>
      <c r="H499" s="44">
        <f>4515000*12</f>
        <v>54180000</v>
      </c>
      <c r="I499" s="45">
        <f t="shared" si="7"/>
        <v>54180000</v>
      </c>
      <c r="J499" s="28" t="s">
        <v>203</v>
      </c>
      <c r="K499" s="28" t="s">
        <v>204</v>
      </c>
      <c r="L499" s="27" t="s">
        <v>821</v>
      </c>
    </row>
    <row r="500" spans="2:12" ht="87" customHeight="1">
      <c r="B500" s="31">
        <v>80111614</v>
      </c>
      <c r="C500" s="40" t="s">
        <v>823</v>
      </c>
      <c r="D500" s="39">
        <v>43102</v>
      </c>
      <c r="E500" s="27" t="s">
        <v>393</v>
      </c>
      <c r="F500" s="27" t="s">
        <v>44</v>
      </c>
      <c r="G500" s="28" t="s">
        <v>396</v>
      </c>
      <c r="H500" s="44">
        <f>3800000*12</f>
        <v>45600000</v>
      </c>
      <c r="I500" s="45">
        <f t="shared" si="7"/>
        <v>45600000</v>
      </c>
      <c r="J500" s="28" t="s">
        <v>203</v>
      </c>
      <c r="K500" s="28" t="s">
        <v>204</v>
      </c>
      <c r="L500" s="27" t="s">
        <v>821</v>
      </c>
    </row>
    <row r="501" spans="2:12" ht="87" customHeight="1">
      <c r="B501" s="31">
        <v>80111614</v>
      </c>
      <c r="C501" s="40" t="s">
        <v>823</v>
      </c>
      <c r="D501" s="39">
        <v>43102</v>
      </c>
      <c r="E501" s="27" t="s">
        <v>393</v>
      </c>
      <c r="F501" s="27" t="s">
        <v>44</v>
      </c>
      <c r="G501" s="28" t="s">
        <v>396</v>
      </c>
      <c r="H501" s="44">
        <f>3800000*12</f>
        <v>45600000</v>
      </c>
      <c r="I501" s="45">
        <f t="shared" si="7"/>
        <v>45600000</v>
      </c>
      <c r="J501" s="28" t="s">
        <v>203</v>
      </c>
      <c r="K501" s="28" t="s">
        <v>204</v>
      </c>
      <c r="L501" s="27" t="s">
        <v>821</v>
      </c>
    </row>
    <row r="502" spans="2:12" ht="115.5" customHeight="1">
      <c r="B502" s="31">
        <v>80111614</v>
      </c>
      <c r="C502" s="40" t="s">
        <v>824</v>
      </c>
      <c r="D502" s="39">
        <v>43115</v>
      </c>
      <c r="E502" s="27" t="s">
        <v>160</v>
      </c>
      <c r="F502" s="27" t="s">
        <v>44</v>
      </c>
      <c r="G502" s="28" t="s">
        <v>396</v>
      </c>
      <c r="H502" s="44">
        <v>16800000</v>
      </c>
      <c r="I502" s="45">
        <f t="shared" si="7"/>
        <v>16800000</v>
      </c>
      <c r="J502" s="28" t="s">
        <v>203</v>
      </c>
      <c r="K502" s="28" t="s">
        <v>204</v>
      </c>
      <c r="L502" s="27" t="s">
        <v>821</v>
      </c>
    </row>
    <row r="503" spans="2:12" ht="109.5" customHeight="1">
      <c r="B503" s="31">
        <v>80111614</v>
      </c>
      <c r="C503" s="40" t="s">
        <v>825</v>
      </c>
      <c r="D503" s="39">
        <v>43115</v>
      </c>
      <c r="E503" s="27" t="s">
        <v>393</v>
      </c>
      <c r="F503" s="27" t="s">
        <v>44</v>
      </c>
      <c r="G503" s="28" t="s">
        <v>396</v>
      </c>
      <c r="H503" s="44">
        <f>4200000*12</f>
        <v>50400000</v>
      </c>
      <c r="I503" s="45">
        <f t="shared" si="7"/>
        <v>50400000</v>
      </c>
      <c r="J503" s="28" t="s">
        <v>203</v>
      </c>
      <c r="K503" s="28" t="s">
        <v>204</v>
      </c>
      <c r="L503" s="27" t="s">
        <v>821</v>
      </c>
    </row>
    <row r="504" spans="2:12" ht="76.5">
      <c r="B504" s="41">
        <v>80111620</v>
      </c>
      <c r="C504" s="26" t="s">
        <v>826</v>
      </c>
      <c r="D504" s="39">
        <v>43115</v>
      </c>
      <c r="E504" s="27" t="s">
        <v>402</v>
      </c>
      <c r="F504" s="27" t="s">
        <v>44</v>
      </c>
      <c r="G504" s="28" t="s">
        <v>396</v>
      </c>
      <c r="H504" s="44">
        <f>3415000*12</f>
        <v>40980000</v>
      </c>
      <c r="I504" s="45">
        <f t="shared" si="7"/>
        <v>40980000</v>
      </c>
      <c r="J504" s="28" t="s">
        <v>203</v>
      </c>
      <c r="K504" s="28" t="s">
        <v>204</v>
      </c>
      <c r="L504" s="27" t="s">
        <v>827</v>
      </c>
    </row>
    <row r="505" spans="2:12" ht="76.5">
      <c r="B505" s="41">
        <v>80111620</v>
      </c>
      <c r="C505" s="26" t="s">
        <v>826</v>
      </c>
      <c r="D505" s="39">
        <v>43115</v>
      </c>
      <c r="E505" s="27" t="s">
        <v>402</v>
      </c>
      <c r="F505" s="27" t="s">
        <v>44</v>
      </c>
      <c r="G505" s="28" t="s">
        <v>396</v>
      </c>
      <c r="H505" s="44">
        <f>3415000*12</f>
        <v>40980000</v>
      </c>
      <c r="I505" s="45">
        <f t="shared" si="7"/>
        <v>40980000</v>
      </c>
      <c r="J505" s="28" t="s">
        <v>203</v>
      </c>
      <c r="K505" s="28" t="s">
        <v>204</v>
      </c>
      <c r="L505" s="27" t="s">
        <v>827</v>
      </c>
    </row>
    <row r="506" spans="2:12" ht="76.5">
      <c r="B506" s="41">
        <v>80111604</v>
      </c>
      <c r="C506" s="26" t="s">
        <v>828</v>
      </c>
      <c r="D506" s="39">
        <v>43115</v>
      </c>
      <c r="E506" s="27" t="s">
        <v>402</v>
      </c>
      <c r="F506" s="27" t="s">
        <v>44</v>
      </c>
      <c r="G506" s="28" t="s">
        <v>396</v>
      </c>
      <c r="H506" s="44">
        <f>2305000*12</f>
        <v>27660000</v>
      </c>
      <c r="I506" s="45">
        <f t="shared" si="7"/>
        <v>27660000</v>
      </c>
      <c r="J506" s="28" t="s">
        <v>203</v>
      </c>
      <c r="K506" s="28" t="s">
        <v>204</v>
      </c>
      <c r="L506" s="27" t="s">
        <v>827</v>
      </c>
    </row>
    <row r="507" spans="2:12" ht="77.25" thickBot="1">
      <c r="B507" s="41">
        <v>83121700</v>
      </c>
      <c r="C507" s="26" t="s">
        <v>829</v>
      </c>
      <c r="D507" s="39">
        <v>43160</v>
      </c>
      <c r="E507" s="27" t="s">
        <v>403</v>
      </c>
      <c r="F507" s="27" t="s">
        <v>163</v>
      </c>
      <c r="G507" s="28" t="s">
        <v>396</v>
      </c>
      <c r="H507" s="44">
        <v>14622000</v>
      </c>
      <c r="I507" s="45">
        <f t="shared" si="7"/>
        <v>14622000</v>
      </c>
      <c r="J507" s="28" t="s">
        <v>203</v>
      </c>
      <c r="K507" s="28" t="s">
        <v>204</v>
      </c>
      <c r="L507" s="27" t="s">
        <v>827</v>
      </c>
    </row>
    <row r="508" spans="2:12" ht="80.25" customHeight="1" thickBot="1">
      <c r="B508" s="138" t="s">
        <v>404</v>
      </c>
      <c r="C508" s="26" t="s">
        <v>830</v>
      </c>
      <c r="D508" s="39">
        <v>43132</v>
      </c>
      <c r="E508" s="27" t="s">
        <v>352</v>
      </c>
      <c r="F508" s="27" t="s">
        <v>163</v>
      </c>
      <c r="G508" s="28" t="s">
        <v>396</v>
      </c>
      <c r="H508" s="44">
        <v>25000000</v>
      </c>
      <c r="I508" s="45">
        <v>25000000</v>
      </c>
      <c r="J508" s="28" t="s">
        <v>203</v>
      </c>
      <c r="K508" s="28" t="s">
        <v>204</v>
      </c>
      <c r="L508" s="27" t="s">
        <v>827</v>
      </c>
    </row>
    <row r="509" spans="2:12" ht="69.75" customHeight="1">
      <c r="B509" s="41">
        <v>80111620</v>
      </c>
      <c r="C509" s="26" t="s">
        <v>831</v>
      </c>
      <c r="D509" s="39">
        <v>43102</v>
      </c>
      <c r="E509" s="27" t="s">
        <v>393</v>
      </c>
      <c r="F509" s="27" t="s">
        <v>44</v>
      </c>
      <c r="G509" s="28" t="s">
        <v>396</v>
      </c>
      <c r="H509" s="44">
        <f>24741675*2</f>
        <v>49483350</v>
      </c>
      <c r="I509" s="45">
        <f aca="true" t="shared" si="9" ref="I509:I519">H509</f>
        <v>49483350</v>
      </c>
      <c r="J509" s="28" t="s">
        <v>203</v>
      </c>
      <c r="K509" s="28" t="s">
        <v>204</v>
      </c>
      <c r="L509" s="35" t="s">
        <v>832</v>
      </c>
    </row>
    <row r="510" spans="2:12" ht="96.75" customHeight="1">
      <c r="B510" s="41">
        <v>80111620</v>
      </c>
      <c r="C510" s="40" t="s">
        <v>833</v>
      </c>
      <c r="D510" s="39">
        <v>43102</v>
      </c>
      <c r="E510" s="27" t="s">
        <v>393</v>
      </c>
      <c r="F510" s="27" t="s">
        <v>44</v>
      </c>
      <c r="G510" s="28" t="s">
        <v>396</v>
      </c>
      <c r="H510" s="44">
        <f>24741675*2</f>
        <v>49483350</v>
      </c>
      <c r="I510" s="45">
        <f t="shared" si="9"/>
        <v>49483350</v>
      </c>
      <c r="J510" s="28" t="s">
        <v>203</v>
      </c>
      <c r="K510" s="28" t="s">
        <v>204</v>
      </c>
      <c r="L510" s="35" t="s">
        <v>832</v>
      </c>
    </row>
    <row r="511" spans="2:12" ht="76.5">
      <c r="B511" s="41">
        <v>80111604</v>
      </c>
      <c r="C511" s="40" t="s">
        <v>834</v>
      </c>
      <c r="D511" s="39">
        <v>43102</v>
      </c>
      <c r="E511" s="27" t="s">
        <v>393</v>
      </c>
      <c r="F511" s="27" t="s">
        <v>44</v>
      </c>
      <c r="G511" s="28" t="s">
        <v>396</v>
      </c>
      <c r="H511" s="44">
        <f>2420250*12</f>
        <v>29043000</v>
      </c>
      <c r="I511" s="45">
        <f t="shared" si="9"/>
        <v>29043000</v>
      </c>
      <c r="J511" s="28" t="s">
        <v>203</v>
      </c>
      <c r="K511" s="28" t="s">
        <v>204</v>
      </c>
      <c r="L511" s="35" t="s">
        <v>832</v>
      </c>
    </row>
    <row r="512" spans="2:12" ht="70.5" customHeight="1">
      <c r="B512" s="41">
        <v>80111604</v>
      </c>
      <c r="C512" s="40" t="s">
        <v>835</v>
      </c>
      <c r="D512" s="39">
        <v>43102</v>
      </c>
      <c r="E512" s="27" t="s">
        <v>393</v>
      </c>
      <c r="F512" s="27" t="s">
        <v>44</v>
      </c>
      <c r="G512" s="28" t="s">
        <v>396</v>
      </c>
      <c r="H512" s="44">
        <f>2420250*12</f>
        <v>29043000</v>
      </c>
      <c r="I512" s="45">
        <f t="shared" si="9"/>
        <v>29043000</v>
      </c>
      <c r="J512" s="28" t="s">
        <v>203</v>
      </c>
      <c r="K512" s="28" t="s">
        <v>204</v>
      </c>
      <c r="L512" s="35" t="s">
        <v>832</v>
      </c>
    </row>
    <row r="513" spans="2:12" ht="73.5" customHeight="1">
      <c r="B513" s="41">
        <v>80111620</v>
      </c>
      <c r="C513" s="40" t="s">
        <v>836</v>
      </c>
      <c r="D513" s="39">
        <v>43102</v>
      </c>
      <c r="E513" s="27" t="s">
        <v>393</v>
      </c>
      <c r="F513" s="27" t="s">
        <v>44</v>
      </c>
      <c r="G513" s="28" t="s">
        <v>396</v>
      </c>
      <c r="H513" s="44">
        <f>3585750*12</f>
        <v>43029000</v>
      </c>
      <c r="I513" s="45">
        <f t="shared" si="9"/>
        <v>43029000</v>
      </c>
      <c r="J513" s="28" t="s">
        <v>203</v>
      </c>
      <c r="K513" s="28" t="s">
        <v>204</v>
      </c>
      <c r="L513" s="35" t="s">
        <v>832</v>
      </c>
    </row>
    <row r="514" spans="2:12" ht="73.5" customHeight="1">
      <c r="B514" s="41">
        <v>80111620</v>
      </c>
      <c r="C514" s="40" t="s">
        <v>837</v>
      </c>
      <c r="D514" s="39">
        <v>43115</v>
      </c>
      <c r="E514" s="27" t="s">
        <v>393</v>
      </c>
      <c r="F514" s="27" t="s">
        <v>44</v>
      </c>
      <c r="G514" s="28" t="s">
        <v>396</v>
      </c>
      <c r="H514" s="44">
        <f>5000000*12</f>
        <v>60000000</v>
      </c>
      <c r="I514" s="45">
        <f t="shared" si="9"/>
        <v>60000000</v>
      </c>
      <c r="J514" s="28" t="s">
        <v>203</v>
      </c>
      <c r="K514" s="28" t="s">
        <v>204</v>
      </c>
      <c r="L514" s="35" t="s">
        <v>832</v>
      </c>
    </row>
    <row r="515" spans="2:12" ht="72" customHeight="1">
      <c r="B515" s="41">
        <v>80111620</v>
      </c>
      <c r="C515" s="40" t="s">
        <v>838</v>
      </c>
      <c r="D515" s="39">
        <v>43115</v>
      </c>
      <c r="E515" s="27" t="s">
        <v>160</v>
      </c>
      <c r="F515" s="27" t="s">
        <v>44</v>
      </c>
      <c r="G515" s="28" t="s">
        <v>396</v>
      </c>
      <c r="H515" s="44">
        <f>3585750*4</f>
        <v>14343000</v>
      </c>
      <c r="I515" s="45">
        <f t="shared" si="9"/>
        <v>14343000</v>
      </c>
      <c r="J515" s="28" t="s">
        <v>203</v>
      </c>
      <c r="K515" s="28" t="s">
        <v>204</v>
      </c>
      <c r="L515" s="35" t="s">
        <v>832</v>
      </c>
    </row>
    <row r="516" spans="2:12" ht="76.5">
      <c r="B516" s="41">
        <v>80111620</v>
      </c>
      <c r="C516" s="40" t="s">
        <v>839</v>
      </c>
      <c r="D516" s="39">
        <v>43102</v>
      </c>
      <c r="E516" s="27" t="s">
        <v>393</v>
      </c>
      <c r="F516" s="27" t="s">
        <v>44</v>
      </c>
      <c r="G516" s="28" t="s">
        <v>396</v>
      </c>
      <c r="H516" s="44">
        <f>3585750*12</f>
        <v>43029000</v>
      </c>
      <c r="I516" s="45">
        <f t="shared" si="9"/>
        <v>43029000</v>
      </c>
      <c r="J516" s="28" t="s">
        <v>203</v>
      </c>
      <c r="K516" s="28" t="s">
        <v>204</v>
      </c>
      <c r="L516" s="35" t="s">
        <v>832</v>
      </c>
    </row>
    <row r="517" spans="2:12" ht="76.5">
      <c r="B517" s="41">
        <v>80111620</v>
      </c>
      <c r="C517" s="40" t="s">
        <v>839</v>
      </c>
      <c r="D517" s="39">
        <v>43102</v>
      </c>
      <c r="E517" s="27" t="s">
        <v>393</v>
      </c>
      <c r="F517" s="27" t="s">
        <v>44</v>
      </c>
      <c r="G517" s="28" t="s">
        <v>396</v>
      </c>
      <c r="H517" s="44">
        <f>3585750*12</f>
        <v>43029000</v>
      </c>
      <c r="I517" s="45">
        <f t="shared" si="9"/>
        <v>43029000</v>
      </c>
      <c r="J517" s="28" t="s">
        <v>203</v>
      </c>
      <c r="K517" s="28" t="s">
        <v>204</v>
      </c>
      <c r="L517" s="35" t="s">
        <v>832</v>
      </c>
    </row>
    <row r="518" spans="2:12" ht="71.25" customHeight="1">
      <c r="B518" s="41">
        <v>80111623</v>
      </c>
      <c r="C518" s="26" t="s">
        <v>840</v>
      </c>
      <c r="D518" s="39">
        <v>43132</v>
      </c>
      <c r="E518" s="27" t="s">
        <v>399</v>
      </c>
      <c r="F518" s="27" t="s">
        <v>163</v>
      </c>
      <c r="G518" s="28" t="s">
        <v>396</v>
      </c>
      <c r="H518" s="44">
        <v>46800000</v>
      </c>
      <c r="I518" s="45">
        <f t="shared" si="9"/>
        <v>46800000</v>
      </c>
      <c r="J518" s="28" t="s">
        <v>203</v>
      </c>
      <c r="K518" s="28" t="s">
        <v>204</v>
      </c>
      <c r="L518" s="35" t="s">
        <v>832</v>
      </c>
    </row>
    <row r="519" spans="2:12" ht="76.5">
      <c r="B519" s="224">
        <v>90101603</v>
      </c>
      <c r="C519" s="26" t="s">
        <v>405</v>
      </c>
      <c r="D519" s="39">
        <v>43132</v>
      </c>
      <c r="E519" s="27" t="s">
        <v>399</v>
      </c>
      <c r="F519" s="27" t="s">
        <v>163</v>
      </c>
      <c r="G519" s="28" t="s">
        <v>396</v>
      </c>
      <c r="H519" s="44">
        <v>20000000</v>
      </c>
      <c r="I519" s="45">
        <f t="shared" si="9"/>
        <v>20000000</v>
      </c>
      <c r="J519" s="28" t="s">
        <v>203</v>
      </c>
      <c r="K519" s="28" t="s">
        <v>204</v>
      </c>
      <c r="L519" s="35" t="s">
        <v>832</v>
      </c>
    </row>
    <row r="520" spans="2:12" ht="76.5">
      <c r="B520" s="224" t="s">
        <v>873</v>
      </c>
      <c r="C520" s="40" t="s">
        <v>841</v>
      </c>
      <c r="D520" s="39">
        <v>43132</v>
      </c>
      <c r="E520" s="27" t="s">
        <v>406</v>
      </c>
      <c r="F520" s="27" t="s">
        <v>407</v>
      </c>
      <c r="G520" s="28" t="s">
        <v>396</v>
      </c>
      <c r="H520" s="44">
        <v>127000000</v>
      </c>
      <c r="I520" s="44">
        <v>127000000</v>
      </c>
      <c r="J520" s="28" t="s">
        <v>203</v>
      </c>
      <c r="K520" s="28" t="s">
        <v>204</v>
      </c>
      <c r="L520" s="35" t="s">
        <v>832</v>
      </c>
    </row>
    <row r="521" spans="2:12" ht="76.5">
      <c r="B521" s="41">
        <v>80111620</v>
      </c>
      <c r="C521" s="139" t="s">
        <v>866</v>
      </c>
      <c r="D521" s="39">
        <v>43115</v>
      </c>
      <c r="E521" s="27">
        <v>16</v>
      </c>
      <c r="F521" s="27" t="s">
        <v>44</v>
      </c>
      <c r="G521" s="28" t="s">
        <v>45</v>
      </c>
      <c r="H521" s="44">
        <v>214200000</v>
      </c>
      <c r="I521" s="45">
        <f>(H521/E521)*11.5</f>
        <v>153956250</v>
      </c>
      <c r="J521" s="28" t="s">
        <v>408</v>
      </c>
      <c r="K521" s="28" t="s">
        <v>409</v>
      </c>
      <c r="L521" s="35" t="s">
        <v>801</v>
      </c>
    </row>
    <row r="522" spans="2:12" ht="76.5">
      <c r="B522" s="41">
        <v>80111620</v>
      </c>
      <c r="C522" s="139" t="s">
        <v>410</v>
      </c>
      <c r="D522" s="39">
        <v>43115</v>
      </c>
      <c r="E522" s="27">
        <v>16</v>
      </c>
      <c r="F522" s="27" t="s">
        <v>44</v>
      </c>
      <c r="G522" s="28" t="s">
        <v>45</v>
      </c>
      <c r="H522" s="44">
        <v>166600000</v>
      </c>
      <c r="I522" s="45">
        <f aca="true" t="shared" si="10" ref="I522:I541">(H522/E522)*11.5</f>
        <v>119743750</v>
      </c>
      <c r="J522" s="28" t="s">
        <v>408</v>
      </c>
      <c r="K522" s="28" t="s">
        <v>409</v>
      </c>
      <c r="L522" s="35" t="s">
        <v>801</v>
      </c>
    </row>
    <row r="523" spans="2:12" ht="76.5">
      <c r="B523" s="41">
        <v>80111620</v>
      </c>
      <c r="C523" s="139" t="s">
        <v>411</v>
      </c>
      <c r="D523" s="39">
        <v>43115</v>
      </c>
      <c r="E523" s="27">
        <v>16</v>
      </c>
      <c r="F523" s="27" t="s">
        <v>44</v>
      </c>
      <c r="G523" s="28" t="s">
        <v>45</v>
      </c>
      <c r="H523" s="44">
        <v>56000000</v>
      </c>
      <c r="I523" s="45">
        <f t="shared" si="10"/>
        <v>40250000</v>
      </c>
      <c r="J523" s="28" t="s">
        <v>408</v>
      </c>
      <c r="K523" s="28" t="s">
        <v>409</v>
      </c>
      <c r="L523" s="35" t="s">
        <v>801</v>
      </c>
    </row>
    <row r="524" spans="2:12" ht="76.5">
      <c r="B524" s="41">
        <v>80111620</v>
      </c>
      <c r="C524" s="139" t="s">
        <v>412</v>
      </c>
      <c r="D524" s="39">
        <v>43115</v>
      </c>
      <c r="E524" s="27">
        <v>16</v>
      </c>
      <c r="F524" s="27" t="s">
        <v>44</v>
      </c>
      <c r="G524" s="28" t="s">
        <v>45</v>
      </c>
      <c r="H524" s="44">
        <v>40000000</v>
      </c>
      <c r="I524" s="45">
        <f t="shared" si="10"/>
        <v>28750000</v>
      </c>
      <c r="J524" s="28" t="s">
        <v>408</v>
      </c>
      <c r="K524" s="28" t="s">
        <v>409</v>
      </c>
      <c r="L524" s="35" t="s">
        <v>801</v>
      </c>
    </row>
    <row r="525" spans="2:12" ht="76.5">
      <c r="B525" s="41">
        <v>80111620</v>
      </c>
      <c r="C525" s="139" t="s">
        <v>413</v>
      </c>
      <c r="D525" s="39">
        <v>43115</v>
      </c>
      <c r="E525" s="27">
        <v>16</v>
      </c>
      <c r="F525" s="27" t="s">
        <v>44</v>
      </c>
      <c r="G525" s="28" t="s">
        <v>45</v>
      </c>
      <c r="H525" s="44">
        <v>40000000</v>
      </c>
      <c r="I525" s="45">
        <f t="shared" si="10"/>
        <v>28750000</v>
      </c>
      <c r="J525" s="28" t="s">
        <v>408</v>
      </c>
      <c r="K525" s="28" t="s">
        <v>409</v>
      </c>
      <c r="L525" s="35" t="s">
        <v>801</v>
      </c>
    </row>
    <row r="526" spans="2:12" ht="78.75" customHeight="1">
      <c r="B526" s="41">
        <v>80111620</v>
      </c>
      <c r="C526" s="139" t="s">
        <v>414</v>
      </c>
      <c r="D526" s="39">
        <v>43115</v>
      </c>
      <c r="E526" s="27">
        <v>5</v>
      </c>
      <c r="F526" s="27" t="s">
        <v>415</v>
      </c>
      <c r="G526" s="28" t="s">
        <v>45</v>
      </c>
      <c r="H526" s="44">
        <v>89250000</v>
      </c>
      <c r="I526" s="45">
        <f t="shared" si="10"/>
        <v>205275000</v>
      </c>
      <c r="J526" s="28" t="s">
        <v>408</v>
      </c>
      <c r="K526" s="28" t="s">
        <v>409</v>
      </c>
      <c r="L526" s="35" t="s">
        <v>801</v>
      </c>
    </row>
    <row r="527" spans="2:12" ht="76.5">
      <c r="B527" s="41">
        <v>80111620</v>
      </c>
      <c r="C527" s="139" t="s">
        <v>416</v>
      </c>
      <c r="D527" s="39">
        <v>43115</v>
      </c>
      <c r="E527" s="27">
        <v>5</v>
      </c>
      <c r="F527" s="27" t="s">
        <v>415</v>
      </c>
      <c r="G527" s="28" t="s">
        <v>45</v>
      </c>
      <c r="H527" s="44">
        <v>59500000</v>
      </c>
      <c r="I527" s="45">
        <f t="shared" si="10"/>
        <v>136850000</v>
      </c>
      <c r="J527" s="28" t="s">
        <v>408</v>
      </c>
      <c r="K527" s="28" t="s">
        <v>409</v>
      </c>
      <c r="L527" s="35" t="s">
        <v>801</v>
      </c>
    </row>
    <row r="528" spans="2:12" ht="76.5">
      <c r="B528" s="31">
        <v>80111620</v>
      </c>
      <c r="C528" s="139" t="s">
        <v>417</v>
      </c>
      <c r="D528" s="39">
        <v>43115</v>
      </c>
      <c r="E528" s="27">
        <v>5</v>
      </c>
      <c r="F528" s="27" t="s">
        <v>415</v>
      </c>
      <c r="G528" s="28" t="s">
        <v>45</v>
      </c>
      <c r="H528" s="44">
        <v>59500000</v>
      </c>
      <c r="I528" s="45">
        <f t="shared" si="10"/>
        <v>136850000</v>
      </c>
      <c r="J528" s="28" t="s">
        <v>408</v>
      </c>
      <c r="K528" s="28" t="s">
        <v>409</v>
      </c>
      <c r="L528" s="27" t="s">
        <v>801</v>
      </c>
    </row>
    <row r="529" spans="2:12" ht="76.5">
      <c r="B529" s="31">
        <v>80111620</v>
      </c>
      <c r="C529" s="139" t="s">
        <v>418</v>
      </c>
      <c r="D529" s="39">
        <v>43115</v>
      </c>
      <c r="E529" s="105">
        <v>5</v>
      </c>
      <c r="F529" s="27" t="s">
        <v>415</v>
      </c>
      <c r="G529" s="28" t="s">
        <v>45</v>
      </c>
      <c r="H529" s="49">
        <v>59500000</v>
      </c>
      <c r="I529" s="45">
        <f t="shared" si="10"/>
        <v>136850000</v>
      </c>
      <c r="J529" s="28" t="s">
        <v>408</v>
      </c>
      <c r="K529" s="28" t="s">
        <v>409</v>
      </c>
      <c r="L529" s="27" t="s">
        <v>801</v>
      </c>
    </row>
    <row r="530" spans="2:12" ht="76.5">
      <c r="B530" s="31">
        <v>80111620</v>
      </c>
      <c r="C530" s="139" t="s">
        <v>419</v>
      </c>
      <c r="D530" s="39">
        <v>43115</v>
      </c>
      <c r="E530" s="105">
        <v>14</v>
      </c>
      <c r="F530" s="27" t="s">
        <v>44</v>
      </c>
      <c r="G530" s="28" t="s">
        <v>45</v>
      </c>
      <c r="H530" s="50">
        <v>77000000</v>
      </c>
      <c r="I530" s="45">
        <f t="shared" si="10"/>
        <v>63250000</v>
      </c>
      <c r="J530" s="28" t="s">
        <v>408</v>
      </c>
      <c r="K530" s="28" t="s">
        <v>409</v>
      </c>
      <c r="L530" s="27" t="s">
        <v>801</v>
      </c>
    </row>
    <row r="531" spans="2:12" ht="76.5">
      <c r="B531" s="31">
        <v>80111620</v>
      </c>
      <c r="C531" s="139" t="s">
        <v>420</v>
      </c>
      <c r="D531" s="39">
        <v>43115</v>
      </c>
      <c r="E531" s="105">
        <v>14</v>
      </c>
      <c r="F531" s="27" t="s">
        <v>44</v>
      </c>
      <c r="G531" s="28" t="s">
        <v>45</v>
      </c>
      <c r="H531" s="50">
        <v>59360000</v>
      </c>
      <c r="I531" s="45">
        <f t="shared" si="10"/>
        <v>48760000</v>
      </c>
      <c r="J531" s="28" t="s">
        <v>408</v>
      </c>
      <c r="K531" s="28" t="s">
        <v>409</v>
      </c>
      <c r="L531" s="27" t="s">
        <v>801</v>
      </c>
    </row>
    <row r="532" spans="2:12" ht="76.5">
      <c r="B532" s="31">
        <v>80111620</v>
      </c>
      <c r="C532" s="139" t="s">
        <v>421</v>
      </c>
      <c r="D532" s="39">
        <v>43115</v>
      </c>
      <c r="E532" s="105">
        <v>12</v>
      </c>
      <c r="F532" s="27" t="s">
        <v>44</v>
      </c>
      <c r="G532" s="28" t="s">
        <v>45</v>
      </c>
      <c r="H532" s="50">
        <v>67000000</v>
      </c>
      <c r="I532" s="45">
        <f t="shared" si="10"/>
        <v>64208333.33333333</v>
      </c>
      <c r="J532" s="28" t="s">
        <v>408</v>
      </c>
      <c r="K532" s="28" t="s">
        <v>409</v>
      </c>
      <c r="L532" s="27" t="s">
        <v>801</v>
      </c>
    </row>
    <row r="533" spans="2:12" ht="76.5">
      <c r="B533" s="31">
        <v>80111620</v>
      </c>
      <c r="C533" s="139" t="s">
        <v>422</v>
      </c>
      <c r="D533" s="39">
        <v>43115</v>
      </c>
      <c r="E533" s="105">
        <v>14</v>
      </c>
      <c r="F533" s="27" t="s">
        <v>44</v>
      </c>
      <c r="G533" s="28" t="s">
        <v>45</v>
      </c>
      <c r="H533" s="50">
        <v>58940000</v>
      </c>
      <c r="I533" s="45">
        <f t="shared" si="10"/>
        <v>48415000</v>
      </c>
      <c r="J533" s="28" t="s">
        <v>408</v>
      </c>
      <c r="K533" s="28" t="s">
        <v>409</v>
      </c>
      <c r="L533" s="27" t="s">
        <v>801</v>
      </c>
    </row>
    <row r="534" spans="2:12" ht="76.5">
      <c r="B534" s="31">
        <v>80111620</v>
      </c>
      <c r="C534" s="139" t="s">
        <v>423</v>
      </c>
      <c r="D534" s="39">
        <v>43115</v>
      </c>
      <c r="E534" s="105">
        <v>14</v>
      </c>
      <c r="F534" s="27" t="s">
        <v>44</v>
      </c>
      <c r="G534" s="28" t="s">
        <v>45</v>
      </c>
      <c r="H534" s="50">
        <v>77000000</v>
      </c>
      <c r="I534" s="45">
        <f t="shared" si="10"/>
        <v>63250000</v>
      </c>
      <c r="J534" s="28" t="s">
        <v>408</v>
      </c>
      <c r="K534" s="28" t="s">
        <v>409</v>
      </c>
      <c r="L534" s="27" t="s">
        <v>801</v>
      </c>
    </row>
    <row r="535" spans="2:12" ht="76.5">
      <c r="B535" s="31">
        <v>80111620</v>
      </c>
      <c r="C535" s="139" t="s">
        <v>424</v>
      </c>
      <c r="D535" s="39">
        <v>43115</v>
      </c>
      <c r="E535" s="105">
        <v>14</v>
      </c>
      <c r="F535" s="27" t="s">
        <v>44</v>
      </c>
      <c r="G535" s="28" t="s">
        <v>45</v>
      </c>
      <c r="H535" s="50">
        <v>59360000</v>
      </c>
      <c r="I535" s="45">
        <f t="shared" si="10"/>
        <v>48760000</v>
      </c>
      <c r="J535" s="28" t="s">
        <v>408</v>
      </c>
      <c r="K535" s="28" t="s">
        <v>409</v>
      </c>
      <c r="L535" s="27" t="s">
        <v>801</v>
      </c>
    </row>
    <row r="536" spans="2:12" ht="76.5">
      <c r="B536" s="31">
        <v>80111620</v>
      </c>
      <c r="C536" s="139" t="s">
        <v>425</v>
      </c>
      <c r="D536" s="39">
        <v>43115</v>
      </c>
      <c r="E536" s="105">
        <v>12</v>
      </c>
      <c r="F536" s="27" t="s">
        <v>44</v>
      </c>
      <c r="G536" s="28" t="s">
        <v>45</v>
      </c>
      <c r="H536" s="50">
        <v>55200000</v>
      </c>
      <c r="I536" s="45">
        <f t="shared" si="10"/>
        <v>52900000</v>
      </c>
      <c r="J536" s="28" t="s">
        <v>408</v>
      </c>
      <c r="K536" s="28" t="s">
        <v>409</v>
      </c>
      <c r="L536" s="27" t="s">
        <v>801</v>
      </c>
    </row>
    <row r="537" spans="2:12" ht="76.5">
      <c r="B537" s="31">
        <v>80111620</v>
      </c>
      <c r="C537" s="139" t="s">
        <v>426</v>
      </c>
      <c r="D537" s="39">
        <v>43115</v>
      </c>
      <c r="E537" s="105">
        <v>12</v>
      </c>
      <c r="F537" s="27" t="s">
        <v>44</v>
      </c>
      <c r="G537" s="28" t="s">
        <v>45</v>
      </c>
      <c r="H537" s="50">
        <v>55200000</v>
      </c>
      <c r="I537" s="45">
        <f t="shared" si="10"/>
        <v>52900000</v>
      </c>
      <c r="J537" s="28" t="s">
        <v>408</v>
      </c>
      <c r="K537" s="28" t="s">
        <v>409</v>
      </c>
      <c r="L537" s="27" t="s">
        <v>801</v>
      </c>
    </row>
    <row r="538" spans="2:12" ht="76.5">
      <c r="B538" s="31">
        <v>80111620</v>
      </c>
      <c r="C538" s="139" t="s">
        <v>427</v>
      </c>
      <c r="D538" s="39">
        <v>43115</v>
      </c>
      <c r="E538" s="105">
        <v>12</v>
      </c>
      <c r="F538" s="27" t="s">
        <v>44</v>
      </c>
      <c r="G538" s="28" t="s">
        <v>45</v>
      </c>
      <c r="H538" s="50">
        <v>55200000</v>
      </c>
      <c r="I538" s="45">
        <f t="shared" si="10"/>
        <v>52900000</v>
      </c>
      <c r="J538" s="28" t="s">
        <v>408</v>
      </c>
      <c r="K538" s="28" t="s">
        <v>409</v>
      </c>
      <c r="L538" s="27" t="s">
        <v>801</v>
      </c>
    </row>
    <row r="539" spans="2:12" ht="76.5">
      <c r="B539" s="31">
        <v>80111620</v>
      </c>
      <c r="C539" s="139" t="s">
        <v>428</v>
      </c>
      <c r="D539" s="39">
        <v>43115</v>
      </c>
      <c r="E539" s="105">
        <v>16</v>
      </c>
      <c r="F539" s="27" t="s">
        <v>44</v>
      </c>
      <c r="G539" s="28" t="s">
        <v>45</v>
      </c>
      <c r="H539" s="50">
        <v>84800000</v>
      </c>
      <c r="I539" s="45">
        <f t="shared" si="10"/>
        <v>60950000</v>
      </c>
      <c r="J539" s="28" t="s">
        <v>408</v>
      </c>
      <c r="K539" s="28" t="s">
        <v>409</v>
      </c>
      <c r="L539" s="27" t="s">
        <v>801</v>
      </c>
    </row>
    <row r="540" spans="2:12" ht="76.5">
      <c r="B540" s="31">
        <v>80111620</v>
      </c>
      <c r="C540" s="139" t="s">
        <v>429</v>
      </c>
      <c r="D540" s="39">
        <v>43115</v>
      </c>
      <c r="E540" s="105">
        <v>16</v>
      </c>
      <c r="F540" s="27" t="s">
        <v>44</v>
      </c>
      <c r="G540" s="28" t="s">
        <v>45</v>
      </c>
      <c r="H540" s="50">
        <v>64000000</v>
      </c>
      <c r="I540" s="45">
        <f t="shared" si="10"/>
        <v>46000000</v>
      </c>
      <c r="J540" s="28" t="s">
        <v>408</v>
      </c>
      <c r="K540" s="28" t="s">
        <v>409</v>
      </c>
      <c r="L540" s="27" t="s">
        <v>801</v>
      </c>
    </row>
    <row r="541" spans="2:12" ht="76.5">
      <c r="B541" s="31">
        <v>80111620</v>
      </c>
      <c r="C541" s="139" t="s">
        <v>430</v>
      </c>
      <c r="D541" s="39">
        <v>43115</v>
      </c>
      <c r="E541" s="105">
        <v>16</v>
      </c>
      <c r="F541" s="27" t="s">
        <v>44</v>
      </c>
      <c r="G541" s="28" t="s">
        <v>45</v>
      </c>
      <c r="H541" s="50">
        <v>64000000</v>
      </c>
      <c r="I541" s="45">
        <f t="shared" si="10"/>
        <v>46000000</v>
      </c>
      <c r="J541" s="28" t="s">
        <v>408</v>
      </c>
      <c r="K541" s="28" t="s">
        <v>409</v>
      </c>
      <c r="L541" s="27" t="s">
        <v>801</v>
      </c>
    </row>
    <row r="542" spans="2:12" ht="31.5" customHeight="1">
      <c r="B542" s="37">
        <v>46171600</v>
      </c>
      <c r="C542" s="140" t="s">
        <v>431</v>
      </c>
      <c r="D542" s="141">
        <v>43252</v>
      </c>
      <c r="E542" s="80" t="s">
        <v>209</v>
      </c>
      <c r="F542" s="80" t="s">
        <v>432</v>
      </c>
      <c r="G542" s="97" t="s">
        <v>396</v>
      </c>
      <c r="H542" s="49">
        <v>3000000</v>
      </c>
      <c r="I542" s="49">
        <v>3000000</v>
      </c>
      <c r="J542" s="80" t="s">
        <v>178</v>
      </c>
      <c r="K542" s="80" t="s">
        <v>204</v>
      </c>
      <c r="L542" s="86" t="s">
        <v>433</v>
      </c>
    </row>
    <row r="543" spans="2:12" ht="25.5">
      <c r="B543" s="37">
        <v>45121500</v>
      </c>
      <c r="C543" s="140" t="s">
        <v>434</v>
      </c>
      <c r="D543" s="141">
        <v>43252</v>
      </c>
      <c r="E543" s="80" t="s">
        <v>209</v>
      </c>
      <c r="F543" s="80" t="s">
        <v>432</v>
      </c>
      <c r="G543" s="97" t="s">
        <v>396</v>
      </c>
      <c r="H543" s="49">
        <v>2500000</v>
      </c>
      <c r="I543" s="49">
        <v>2500000</v>
      </c>
      <c r="J543" s="80" t="s">
        <v>178</v>
      </c>
      <c r="K543" s="80" t="s">
        <v>204</v>
      </c>
      <c r="L543" s="86" t="s">
        <v>433</v>
      </c>
    </row>
    <row r="544" spans="2:12" ht="25.5">
      <c r="B544" s="80">
        <v>14111537</v>
      </c>
      <c r="C544" s="140" t="s">
        <v>435</v>
      </c>
      <c r="D544" s="141">
        <v>43252</v>
      </c>
      <c r="E544" s="80" t="s">
        <v>209</v>
      </c>
      <c r="F544" s="80" t="s">
        <v>432</v>
      </c>
      <c r="G544" s="97" t="s">
        <v>396</v>
      </c>
      <c r="H544" s="49">
        <v>30000</v>
      </c>
      <c r="I544" s="49">
        <v>30000</v>
      </c>
      <c r="J544" s="80" t="s">
        <v>178</v>
      </c>
      <c r="K544" s="80" t="s">
        <v>204</v>
      </c>
      <c r="L544" s="86" t="s">
        <v>433</v>
      </c>
    </row>
    <row r="545" spans="2:12" ht="25.5">
      <c r="B545" s="80">
        <v>40101604</v>
      </c>
      <c r="C545" s="140" t="s">
        <v>436</v>
      </c>
      <c r="D545" s="141">
        <v>43252</v>
      </c>
      <c r="E545" s="80" t="s">
        <v>209</v>
      </c>
      <c r="F545" s="80" t="s">
        <v>432</v>
      </c>
      <c r="G545" s="97" t="s">
        <v>396</v>
      </c>
      <c r="H545" s="49">
        <v>300000</v>
      </c>
      <c r="I545" s="49">
        <v>300000</v>
      </c>
      <c r="J545" s="80" t="s">
        <v>178</v>
      </c>
      <c r="K545" s="80" t="s">
        <v>204</v>
      </c>
      <c r="L545" s="86" t="s">
        <v>433</v>
      </c>
    </row>
    <row r="546" spans="2:12" ht="25.5">
      <c r="B546" s="80">
        <v>45111713</v>
      </c>
      <c r="C546" s="140" t="s">
        <v>437</v>
      </c>
      <c r="D546" s="141">
        <v>43252</v>
      </c>
      <c r="E546" s="80" t="s">
        <v>209</v>
      </c>
      <c r="F546" s="80" t="s">
        <v>432</v>
      </c>
      <c r="G546" s="97" t="s">
        <v>396</v>
      </c>
      <c r="H546" s="49">
        <v>600000</v>
      </c>
      <c r="I546" s="49">
        <v>600000</v>
      </c>
      <c r="J546" s="80" t="s">
        <v>178</v>
      </c>
      <c r="K546" s="80" t="s">
        <v>204</v>
      </c>
      <c r="L546" s="86" t="s">
        <v>433</v>
      </c>
    </row>
    <row r="547" spans="2:12" ht="25.5">
      <c r="B547" s="37">
        <v>39121700</v>
      </c>
      <c r="C547" s="140" t="s">
        <v>438</v>
      </c>
      <c r="D547" s="141">
        <v>43252</v>
      </c>
      <c r="E547" s="80" t="s">
        <v>209</v>
      </c>
      <c r="F547" s="80" t="s">
        <v>432</v>
      </c>
      <c r="G547" s="97" t="s">
        <v>396</v>
      </c>
      <c r="H547" s="49">
        <v>150000</v>
      </c>
      <c r="I547" s="49">
        <v>150000</v>
      </c>
      <c r="J547" s="80" t="s">
        <v>178</v>
      </c>
      <c r="K547" s="80" t="s">
        <v>204</v>
      </c>
      <c r="L547" s="86" t="s">
        <v>433</v>
      </c>
    </row>
    <row r="548" spans="2:12" ht="25.5">
      <c r="B548" s="37">
        <v>39121700</v>
      </c>
      <c r="C548" s="140" t="s">
        <v>439</v>
      </c>
      <c r="D548" s="141">
        <v>43252</v>
      </c>
      <c r="E548" s="80" t="s">
        <v>209</v>
      </c>
      <c r="F548" s="80" t="s">
        <v>432</v>
      </c>
      <c r="G548" s="97" t="s">
        <v>396</v>
      </c>
      <c r="H548" s="49">
        <v>80000</v>
      </c>
      <c r="I548" s="49">
        <v>80000</v>
      </c>
      <c r="J548" s="80" t="s">
        <v>178</v>
      </c>
      <c r="K548" s="80" t="s">
        <v>204</v>
      </c>
      <c r="L548" s="86" t="s">
        <v>433</v>
      </c>
    </row>
    <row r="549" spans="2:12" ht="25.5">
      <c r="B549" s="80">
        <v>43231512</v>
      </c>
      <c r="C549" s="140" t="s">
        <v>440</v>
      </c>
      <c r="D549" s="141">
        <v>43252</v>
      </c>
      <c r="E549" s="80" t="s">
        <v>209</v>
      </c>
      <c r="F549" s="80" t="s">
        <v>164</v>
      </c>
      <c r="G549" s="97" t="s">
        <v>396</v>
      </c>
      <c r="H549" s="49">
        <v>100000000</v>
      </c>
      <c r="I549" s="49">
        <v>100000000</v>
      </c>
      <c r="J549" s="80" t="s">
        <v>178</v>
      </c>
      <c r="K549" s="80" t="s">
        <v>204</v>
      </c>
      <c r="L549" s="86" t="s">
        <v>433</v>
      </c>
    </row>
    <row r="550" spans="2:12" ht="25.5">
      <c r="B550" s="80">
        <v>40101701</v>
      </c>
      <c r="C550" s="140" t="s">
        <v>441</v>
      </c>
      <c r="D550" s="141">
        <v>43252</v>
      </c>
      <c r="E550" s="80" t="s">
        <v>209</v>
      </c>
      <c r="F550" s="80" t="s">
        <v>432</v>
      </c>
      <c r="G550" s="97" t="s">
        <v>396</v>
      </c>
      <c r="H550" s="49">
        <v>600000</v>
      </c>
      <c r="I550" s="49">
        <v>600000</v>
      </c>
      <c r="J550" s="80" t="s">
        <v>178</v>
      </c>
      <c r="K550" s="80" t="s">
        <v>204</v>
      </c>
      <c r="L550" s="86" t="s">
        <v>433</v>
      </c>
    </row>
    <row r="551" spans="2:12" ht="25.5">
      <c r="B551" s="80">
        <v>43211725</v>
      </c>
      <c r="C551" s="140" t="s">
        <v>442</v>
      </c>
      <c r="D551" s="141">
        <v>43252</v>
      </c>
      <c r="E551" s="80" t="s">
        <v>209</v>
      </c>
      <c r="F551" s="80" t="s">
        <v>432</v>
      </c>
      <c r="G551" s="97" t="s">
        <v>396</v>
      </c>
      <c r="H551" s="49">
        <v>30000</v>
      </c>
      <c r="I551" s="49">
        <v>30000</v>
      </c>
      <c r="J551" s="80" t="s">
        <v>178</v>
      </c>
      <c r="K551" s="80" t="s">
        <v>204</v>
      </c>
      <c r="L551" s="86" t="s">
        <v>433</v>
      </c>
    </row>
    <row r="552" spans="2:12" ht="25.5">
      <c r="B552" s="80">
        <v>43222609</v>
      </c>
      <c r="C552" s="140" t="s">
        <v>443</v>
      </c>
      <c r="D552" s="141">
        <v>43252</v>
      </c>
      <c r="E552" s="80" t="s">
        <v>209</v>
      </c>
      <c r="F552" s="80" t="s">
        <v>432</v>
      </c>
      <c r="G552" s="97" t="s">
        <v>396</v>
      </c>
      <c r="H552" s="49">
        <v>4000000</v>
      </c>
      <c r="I552" s="49">
        <v>4000000</v>
      </c>
      <c r="J552" s="80" t="s">
        <v>178</v>
      </c>
      <c r="K552" s="80" t="s">
        <v>204</v>
      </c>
      <c r="L552" s="86" t="s">
        <v>433</v>
      </c>
    </row>
    <row r="553" spans="2:12" ht="25.5">
      <c r="B553" s="80">
        <v>43232701</v>
      </c>
      <c r="C553" s="140" t="s">
        <v>444</v>
      </c>
      <c r="D553" s="141">
        <v>43252</v>
      </c>
      <c r="E553" s="80" t="s">
        <v>209</v>
      </c>
      <c r="F553" s="80" t="s">
        <v>164</v>
      </c>
      <c r="G553" s="97" t="s">
        <v>396</v>
      </c>
      <c r="H553" s="49">
        <v>103000000</v>
      </c>
      <c r="I553" s="49">
        <v>103000000</v>
      </c>
      <c r="J553" s="80" t="s">
        <v>178</v>
      </c>
      <c r="K553" s="80" t="s">
        <v>204</v>
      </c>
      <c r="L553" s="86" t="s">
        <v>433</v>
      </c>
    </row>
    <row r="554" spans="2:12" ht="25.5">
      <c r="B554" s="80">
        <v>14121809</v>
      </c>
      <c r="C554" s="140" t="s">
        <v>445</v>
      </c>
      <c r="D554" s="141">
        <v>43252</v>
      </c>
      <c r="E554" s="80" t="s">
        <v>209</v>
      </c>
      <c r="F554" s="80" t="s">
        <v>432</v>
      </c>
      <c r="G554" s="97" t="s">
        <v>396</v>
      </c>
      <c r="H554" s="49">
        <v>20000</v>
      </c>
      <c r="I554" s="49">
        <v>20000</v>
      </c>
      <c r="J554" s="80" t="s">
        <v>178</v>
      </c>
      <c r="K554" s="80" t="s">
        <v>204</v>
      </c>
      <c r="L554" s="86" t="s">
        <v>433</v>
      </c>
    </row>
    <row r="555" spans="2:12" ht="25.5">
      <c r="B555" s="80">
        <v>43202218</v>
      </c>
      <c r="C555" s="140" t="s">
        <v>446</v>
      </c>
      <c r="D555" s="141">
        <v>43252</v>
      </c>
      <c r="E555" s="80" t="s">
        <v>209</v>
      </c>
      <c r="F555" s="80" t="s">
        <v>432</v>
      </c>
      <c r="G555" s="97" t="s">
        <v>396</v>
      </c>
      <c r="H555" s="49">
        <v>300000</v>
      </c>
      <c r="I555" s="49">
        <v>300000</v>
      </c>
      <c r="J555" s="80" t="s">
        <v>178</v>
      </c>
      <c r="K555" s="80" t="s">
        <v>204</v>
      </c>
      <c r="L555" s="86" t="s">
        <v>433</v>
      </c>
    </row>
    <row r="556" spans="2:12" ht="32.25" customHeight="1">
      <c r="B556" s="37">
        <v>80111600</v>
      </c>
      <c r="C556" s="140" t="s">
        <v>447</v>
      </c>
      <c r="D556" s="141">
        <v>43252</v>
      </c>
      <c r="E556" s="80" t="s">
        <v>209</v>
      </c>
      <c r="F556" s="80" t="s">
        <v>432</v>
      </c>
      <c r="G556" s="97" t="s">
        <v>396</v>
      </c>
      <c r="H556" s="49">
        <v>15000000</v>
      </c>
      <c r="I556" s="49">
        <v>15000000</v>
      </c>
      <c r="J556" s="80" t="s">
        <v>178</v>
      </c>
      <c r="K556" s="80" t="s">
        <v>204</v>
      </c>
      <c r="L556" s="86" t="s">
        <v>433</v>
      </c>
    </row>
    <row r="557" spans="2:12" ht="32.25" customHeight="1">
      <c r="B557" s="37">
        <v>80111500</v>
      </c>
      <c r="C557" s="140" t="s">
        <v>448</v>
      </c>
      <c r="D557" s="141">
        <v>43252</v>
      </c>
      <c r="E557" s="80" t="s">
        <v>209</v>
      </c>
      <c r="F557" s="80" t="s">
        <v>432</v>
      </c>
      <c r="G557" s="97" t="s">
        <v>396</v>
      </c>
      <c r="H557" s="49">
        <v>15000000</v>
      </c>
      <c r="I557" s="49">
        <v>20000000</v>
      </c>
      <c r="J557" s="80" t="s">
        <v>178</v>
      </c>
      <c r="K557" s="80" t="s">
        <v>204</v>
      </c>
      <c r="L557" s="86" t="s">
        <v>433</v>
      </c>
    </row>
    <row r="558" spans="2:12" ht="25.5">
      <c r="B558" s="37">
        <v>81112000</v>
      </c>
      <c r="C558" s="140" t="s">
        <v>449</v>
      </c>
      <c r="D558" s="141">
        <v>43252</v>
      </c>
      <c r="E558" s="80" t="s">
        <v>209</v>
      </c>
      <c r="F558" s="80" t="s">
        <v>164</v>
      </c>
      <c r="G558" s="97" t="s">
        <v>396</v>
      </c>
      <c r="H558" s="49">
        <v>715000000</v>
      </c>
      <c r="I558" s="49">
        <v>715000000</v>
      </c>
      <c r="J558" s="80" t="s">
        <v>178</v>
      </c>
      <c r="K558" s="80" t="s">
        <v>204</v>
      </c>
      <c r="L558" s="86" t="s">
        <v>433</v>
      </c>
    </row>
    <row r="559" spans="2:12" ht="25.5">
      <c r="B559" s="37">
        <v>72103300</v>
      </c>
      <c r="C559" s="140" t="s">
        <v>450</v>
      </c>
      <c r="D559" s="141">
        <v>43252</v>
      </c>
      <c r="E559" s="80" t="s">
        <v>209</v>
      </c>
      <c r="F559" s="80" t="s">
        <v>164</v>
      </c>
      <c r="G559" s="97" t="s">
        <v>396</v>
      </c>
      <c r="H559" s="49">
        <v>110000000</v>
      </c>
      <c r="I559" s="49">
        <v>110000000</v>
      </c>
      <c r="J559" s="80" t="s">
        <v>178</v>
      </c>
      <c r="K559" s="80" t="s">
        <v>204</v>
      </c>
      <c r="L559" s="86" t="s">
        <v>433</v>
      </c>
    </row>
    <row r="560" spans="2:12" ht="28.5" customHeight="1">
      <c r="B560" s="37" t="s">
        <v>876</v>
      </c>
      <c r="C560" s="140" t="s">
        <v>451</v>
      </c>
      <c r="D560" s="141">
        <v>43252</v>
      </c>
      <c r="E560" s="80" t="s">
        <v>209</v>
      </c>
      <c r="F560" s="80" t="s">
        <v>164</v>
      </c>
      <c r="G560" s="97" t="s">
        <v>396</v>
      </c>
      <c r="H560" s="49">
        <v>250000000</v>
      </c>
      <c r="I560" s="49">
        <v>250000000</v>
      </c>
      <c r="J560" s="80" t="s">
        <v>178</v>
      </c>
      <c r="K560" s="80" t="s">
        <v>204</v>
      </c>
      <c r="L560" s="86" t="s">
        <v>433</v>
      </c>
    </row>
    <row r="561" spans="2:12" ht="25.5">
      <c r="B561" s="37">
        <v>43232700</v>
      </c>
      <c r="C561" s="140" t="s">
        <v>452</v>
      </c>
      <c r="D561" s="141">
        <v>43252</v>
      </c>
      <c r="E561" s="80" t="s">
        <v>209</v>
      </c>
      <c r="F561" s="80" t="s">
        <v>164</v>
      </c>
      <c r="G561" s="97" t="s">
        <v>396</v>
      </c>
      <c r="H561" s="49">
        <v>80000000</v>
      </c>
      <c r="I561" s="49">
        <v>80000000</v>
      </c>
      <c r="J561" s="80" t="s">
        <v>178</v>
      </c>
      <c r="K561" s="80" t="s">
        <v>204</v>
      </c>
      <c r="L561" s="86" t="s">
        <v>433</v>
      </c>
    </row>
    <row r="562" spans="2:12" ht="25.5">
      <c r="B562" s="37">
        <v>72103300</v>
      </c>
      <c r="C562" s="140" t="s">
        <v>453</v>
      </c>
      <c r="D562" s="141">
        <v>43252</v>
      </c>
      <c r="E562" s="80" t="s">
        <v>209</v>
      </c>
      <c r="F562" s="80" t="s">
        <v>164</v>
      </c>
      <c r="G562" s="97" t="s">
        <v>396</v>
      </c>
      <c r="H562" s="49">
        <v>2436032000</v>
      </c>
      <c r="I562" s="49">
        <v>2000000000</v>
      </c>
      <c r="J562" s="80" t="s">
        <v>178</v>
      </c>
      <c r="K562" s="80" t="s">
        <v>204</v>
      </c>
      <c r="L562" s="86" t="s">
        <v>433</v>
      </c>
    </row>
    <row r="563" spans="2:12" ht="25.5">
      <c r="B563" s="37">
        <v>25191700</v>
      </c>
      <c r="C563" s="140" t="s">
        <v>454</v>
      </c>
      <c r="D563" s="141">
        <v>43252</v>
      </c>
      <c r="E563" s="80" t="s">
        <v>209</v>
      </c>
      <c r="F563" s="80" t="s">
        <v>164</v>
      </c>
      <c r="G563" s="97" t="s">
        <v>396</v>
      </c>
      <c r="H563" s="49">
        <v>150000000</v>
      </c>
      <c r="I563" s="49">
        <v>100000000</v>
      </c>
      <c r="J563" s="80" t="s">
        <v>178</v>
      </c>
      <c r="K563" s="80" t="s">
        <v>204</v>
      </c>
      <c r="L563" s="86" t="s">
        <v>433</v>
      </c>
    </row>
    <row r="564" spans="2:12" ht="25.5">
      <c r="B564" s="80">
        <v>43232701</v>
      </c>
      <c r="C564" s="140" t="s">
        <v>455</v>
      </c>
      <c r="D564" s="141">
        <v>43252</v>
      </c>
      <c r="E564" s="80" t="s">
        <v>209</v>
      </c>
      <c r="F564" s="80" t="s">
        <v>164</v>
      </c>
      <c r="G564" s="97" t="s">
        <v>396</v>
      </c>
      <c r="H564" s="49">
        <v>120000000</v>
      </c>
      <c r="I564" s="49">
        <v>120000000</v>
      </c>
      <c r="J564" s="80" t="s">
        <v>178</v>
      </c>
      <c r="K564" s="80" t="s">
        <v>204</v>
      </c>
      <c r="L564" s="86" t="s">
        <v>433</v>
      </c>
    </row>
    <row r="565" spans="2:12" ht="36.75" customHeight="1">
      <c r="B565" s="169">
        <v>72141100</v>
      </c>
      <c r="C565" s="142" t="s">
        <v>456</v>
      </c>
      <c r="D565" s="143" t="s">
        <v>37</v>
      </c>
      <c r="E565" s="143" t="s">
        <v>209</v>
      </c>
      <c r="F565" s="143" t="s">
        <v>457</v>
      </c>
      <c r="G565" s="143" t="s">
        <v>458</v>
      </c>
      <c r="H565" s="64">
        <v>13647611536</v>
      </c>
      <c r="I565" s="64">
        <v>13647611536</v>
      </c>
      <c r="J565" s="152" t="s">
        <v>203</v>
      </c>
      <c r="K565" s="80" t="s">
        <v>204</v>
      </c>
      <c r="L565" s="144" t="s">
        <v>784</v>
      </c>
    </row>
    <row r="566" spans="2:12" ht="47.25" customHeight="1">
      <c r="B566" s="152">
        <v>81101500</v>
      </c>
      <c r="C566" s="142" t="s">
        <v>459</v>
      </c>
      <c r="D566" s="143" t="s">
        <v>37</v>
      </c>
      <c r="E566" s="143" t="s">
        <v>209</v>
      </c>
      <c r="F566" s="143" t="s">
        <v>460</v>
      </c>
      <c r="G566" s="143" t="s">
        <v>458</v>
      </c>
      <c r="H566" s="64">
        <v>710739586</v>
      </c>
      <c r="I566" s="64">
        <v>710739586</v>
      </c>
      <c r="J566" s="152" t="s">
        <v>203</v>
      </c>
      <c r="K566" s="80" t="s">
        <v>204</v>
      </c>
      <c r="L566" s="144" t="s">
        <v>784</v>
      </c>
    </row>
    <row r="567" spans="2:12" ht="45.75" customHeight="1">
      <c r="B567" s="169">
        <v>72141100</v>
      </c>
      <c r="C567" s="142" t="s">
        <v>461</v>
      </c>
      <c r="D567" s="143" t="s">
        <v>37</v>
      </c>
      <c r="E567" s="143" t="s">
        <v>40</v>
      </c>
      <c r="F567" s="143" t="s">
        <v>457</v>
      </c>
      <c r="G567" s="143" t="s">
        <v>458</v>
      </c>
      <c r="H567" s="64">
        <v>13579888257</v>
      </c>
      <c r="I567" s="64">
        <v>13579888257</v>
      </c>
      <c r="J567" s="152" t="s">
        <v>203</v>
      </c>
      <c r="K567" s="80" t="s">
        <v>204</v>
      </c>
      <c r="L567" s="144" t="s">
        <v>784</v>
      </c>
    </row>
    <row r="568" spans="2:12" ht="60" customHeight="1">
      <c r="B568" s="152">
        <v>81101500</v>
      </c>
      <c r="C568" s="142" t="s">
        <v>462</v>
      </c>
      <c r="D568" s="143" t="s">
        <v>37</v>
      </c>
      <c r="E568" s="143" t="s">
        <v>40</v>
      </c>
      <c r="F568" s="143" t="s">
        <v>460</v>
      </c>
      <c r="G568" s="143" t="s">
        <v>458</v>
      </c>
      <c r="H568" s="64">
        <v>950592178</v>
      </c>
      <c r="I568" s="64">
        <v>950592178</v>
      </c>
      <c r="J568" s="152" t="s">
        <v>203</v>
      </c>
      <c r="K568" s="80" t="s">
        <v>204</v>
      </c>
      <c r="L568" s="144" t="s">
        <v>784</v>
      </c>
    </row>
    <row r="569" spans="2:12" ht="34.5" customHeight="1">
      <c r="B569" s="169">
        <v>72141100</v>
      </c>
      <c r="C569" s="142" t="s">
        <v>463</v>
      </c>
      <c r="D569" s="143" t="s">
        <v>37</v>
      </c>
      <c r="E569" s="143" t="s">
        <v>464</v>
      </c>
      <c r="F569" s="143" t="s">
        <v>457</v>
      </c>
      <c r="G569" s="143" t="s">
        <v>458</v>
      </c>
      <c r="H569" s="64">
        <v>2900985063</v>
      </c>
      <c r="I569" s="64">
        <v>2900985063</v>
      </c>
      <c r="J569" s="152" t="s">
        <v>203</v>
      </c>
      <c r="K569" s="80" t="s">
        <v>204</v>
      </c>
      <c r="L569" s="144" t="s">
        <v>784</v>
      </c>
    </row>
    <row r="570" spans="2:12" ht="46.5" customHeight="1">
      <c r="B570" s="152">
        <v>81101500</v>
      </c>
      <c r="C570" s="142" t="s">
        <v>465</v>
      </c>
      <c r="D570" s="143" t="s">
        <v>37</v>
      </c>
      <c r="E570" s="143" t="s">
        <v>464</v>
      </c>
      <c r="F570" s="143" t="s">
        <v>460</v>
      </c>
      <c r="G570" s="143" t="s">
        <v>458</v>
      </c>
      <c r="H570" s="64">
        <v>203068954</v>
      </c>
      <c r="I570" s="64">
        <v>203068954</v>
      </c>
      <c r="J570" s="152" t="s">
        <v>203</v>
      </c>
      <c r="K570" s="80" t="s">
        <v>204</v>
      </c>
      <c r="L570" s="144" t="s">
        <v>784</v>
      </c>
    </row>
    <row r="571" spans="2:12" ht="25.5">
      <c r="B571" s="152">
        <v>81101510</v>
      </c>
      <c r="C571" s="142" t="s">
        <v>466</v>
      </c>
      <c r="D571" s="145" t="s">
        <v>35</v>
      </c>
      <c r="E571" s="145" t="s">
        <v>159</v>
      </c>
      <c r="F571" s="143" t="s">
        <v>460</v>
      </c>
      <c r="G571" s="143" t="s">
        <v>396</v>
      </c>
      <c r="H571" s="65">
        <v>714428714</v>
      </c>
      <c r="I571" s="65">
        <v>714428714</v>
      </c>
      <c r="J571" s="152" t="s">
        <v>203</v>
      </c>
      <c r="K571" s="80" t="s">
        <v>204</v>
      </c>
      <c r="L571" s="146" t="s">
        <v>785</v>
      </c>
    </row>
    <row r="572" spans="2:12" ht="51" customHeight="1" thickBot="1">
      <c r="B572" s="152">
        <v>81101500</v>
      </c>
      <c r="C572" s="147" t="s">
        <v>467</v>
      </c>
      <c r="D572" s="148" t="s">
        <v>43</v>
      </c>
      <c r="E572" s="148" t="s">
        <v>468</v>
      </c>
      <c r="F572" s="148" t="s">
        <v>469</v>
      </c>
      <c r="G572" s="148" t="s">
        <v>458</v>
      </c>
      <c r="H572" s="64">
        <v>210030024</v>
      </c>
      <c r="I572" s="64">
        <v>210030024</v>
      </c>
      <c r="J572" s="152" t="s">
        <v>203</v>
      </c>
      <c r="K572" s="80" t="s">
        <v>204</v>
      </c>
      <c r="L572" s="146" t="s">
        <v>785</v>
      </c>
    </row>
    <row r="573" spans="2:12" ht="45.75" customHeight="1" thickBot="1">
      <c r="B573" s="152">
        <v>81101510</v>
      </c>
      <c r="C573" s="147" t="s">
        <v>470</v>
      </c>
      <c r="D573" s="148" t="s">
        <v>43</v>
      </c>
      <c r="E573" s="148" t="s">
        <v>205</v>
      </c>
      <c r="F573" s="148" t="s">
        <v>469</v>
      </c>
      <c r="G573" s="148" t="s">
        <v>458</v>
      </c>
      <c r="H573" s="64">
        <v>145200000</v>
      </c>
      <c r="I573" s="64">
        <v>145200000</v>
      </c>
      <c r="J573" s="152" t="s">
        <v>203</v>
      </c>
      <c r="K573" s="80" t="s">
        <v>204</v>
      </c>
      <c r="L573" s="146" t="s">
        <v>785</v>
      </c>
    </row>
    <row r="574" spans="2:12" ht="49.5" customHeight="1" thickBot="1">
      <c r="B574" s="152">
        <v>81101512</v>
      </c>
      <c r="C574" s="147" t="s">
        <v>471</v>
      </c>
      <c r="D574" s="148" t="s">
        <v>43</v>
      </c>
      <c r="E574" s="148" t="s">
        <v>468</v>
      </c>
      <c r="F574" s="148" t="s">
        <v>469</v>
      </c>
      <c r="G574" s="148" t="s">
        <v>458</v>
      </c>
      <c r="H574" s="64">
        <v>63665616</v>
      </c>
      <c r="I574" s="64">
        <v>63665616</v>
      </c>
      <c r="J574" s="152" t="s">
        <v>203</v>
      </c>
      <c r="K574" s="80" t="s">
        <v>204</v>
      </c>
      <c r="L574" s="146" t="s">
        <v>785</v>
      </c>
    </row>
    <row r="575" spans="2:12" ht="54" customHeight="1" thickBot="1">
      <c r="B575" s="152">
        <v>81101500</v>
      </c>
      <c r="C575" s="147" t="s">
        <v>472</v>
      </c>
      <c r="D575" s="148" t="s">
        <v>43</v>
      </c>
      <c r="E575" s="143" t="s">
        <v>473</v>
      </c>
      <c r="F575" s="148" t="s">
        <v>469</v>
      </c>
      <c r="G575" s="148" t="s">
        <v>458</v>
      </c>
      <c r="H575" s="64">
        <v>222202176</v>
      </c>
      <c r="I575" s="64">
        <v>222202176</v>
      </c>
      <c r="J575" s="152" t="s">
        <v>203</v>
      </c>
      <c r="K575" s="80" t="s">
        <v>204</v>
      </c>
      <c r="L575" s="146" t="s">
        <v>785</v>
      </c>
    </row>
    <row r="576" spans="2:12" ht="46.5" customHeight="1" thickBot="1">
      <c r="B576" s="152">
        <v>81101500</v>
      </c>
      <c r="C576" s="147" t="s">
        <v>474</v>
      </c>
      <c r="D576" s="148" t="s">
        <v>43</v>
      </c>
      <c r="E576" s="143" t="s">
        <v>473</v>
      </c>
      <c r="F576" s="148" t="s">
        <v>469</v>
      </c>
      <c r="G576" s="148" t="s">
        <v>458</v>
      </c>
      <c r="H576" s="64">
        <v>189862176</v>
      </c>
      <c r="I576" s="64">
        <v>189862176</v>
      </c>
      <c r="J576" s="152" t="s">
        <v>203</v>
      </c>
      <c r="K576" s="80" t="s">
        <v>204</v>
      </c>
      <c r="L576" s="146" t="s">
        <v>785</v>
      </c>
    </row>
    <row r="577" spans="2:12" ht="50.25" customHeight="1" thickBot="1">
      <c r="B577" s="152">
        <v>81101500</v>
      </c>
      <c r="C577" s="147" t="s">
        <v>475</v>
      </c>
      <c r="D577" s="148" t="s">
        <v>43</v>
      </c>
      <c r="E577" s="143" t="s">
        <v>473</v>
      </c>
      <c r="F577" s="148" t="s">
        <v>469</v>
      </c>
      <c r="G577" s="148" t="s">
        <v>458</v>
      </c>
      <c r="H577" s="64">
        <v>189862176</v>
      </c>
      <c r="I577" s="64">
        <v>189862176</v>
      </c>
      <c r="J577" s="152" t="s">
        <v>203</v>
      </c>
      <c r="K577" s="80" t="s">
        <v>204</v>
      </c>
      <c r="L577" s="146" t="s">
        <v>785</v>
      </c>
    </row>
    <row r="578" spans="2:12" ht="48" customHeight="1" thickBot="1">
      <c r="B578" s="170">
        <v>80111600</v>
      </c>
      <c r="C578" s="149" t="s">
        <v>476</v>
      </c>
      <c r="D578" s="150" t="s">
        <v>43</v>
      </c>
      <c r="E578" s="143" t="s">
        <v>473</v>
      </c>
      <c r="F578" s="148" t="s">
        <v>469</v>
      </c>
      <c r="G578" s="148" t="s">
        <v>458</v>
      </c>
      <c r="H578" s="64">
        <v>45098411.4</v>
      </c>
      <c r="I578" s="64">
        <v>45098411.4</v>
      </c>
      <c r="J578" s="152" t="s">
        <v>203</v>
      </c>
      <c r="K578" s="80" t="s">
        <v>204</v>
      </c>
      <c r="L578" s="146" t="s">
        <v>785</v>
      </c>
    </row>
    <row r="579" spans="2:12" ht="48" customHeight="1" thickBot="1">
      <c r="B579" s="152">
        <v>81101505</v>
      </c>
      <c r="C579" s="142" t="s">
        <v>477</v>
      </c>
      <c r="D579" s="150" t="s">
        <v>218</v>
      </c>
      <c r="E579" s="143" t="s">
        <v>209</v>
      </c>
      <c r="F579" s="148" t="s">
        <v>469</v>
      </c>
      <c r="G579" s="148" t="s">
        <v>458</v>
      </c>
      <c r="H579" s="64">
        <v>27000000</v>
      </c>
      <c r="I579" s="64">
        <v>27000000</v>
      </c>
      <c r="J579" s="152" t="s">
        <v>203</v>
      </c>
      <c r="K579" s="80" t="s">
        <v>204</v>
      </c>
      <c r="L579" s="146" t="s">
        <v>785</v>
      </c>
    </row>
    <row r="580" spans="2:12" ht="51.75" customHeight="1" thickBot="1">
      <c r="B580" s="152">
        <v>81101514</v>
      </c>
      <c r="C580" s="142" t="s">
        <v>478</v>
      </c>
      <c r="D580" s="150" t="s">
        <v>218</v>
      </c>
      <c r="E580" s="143" t="s">
        <v>209</v>
      </c>
      <c r="F580" s="148" t="s">
        <v>469</v>
      </c>
      <c r="G580" s="148" t="s">
        <v>458</v>
      </c>
      <c r="H580" s="64">
        <v>27000000</v>
      </c>
      <c r="I580" s="64">
        <v>27000000</v>
      </c>
      <c r="J580" s="152" t="s">
        <v>203</v>
      </c>
      <c r="K580" s="80" t="s">
        <v>204</v>
      </c>
      <c r="L580" s="146" t="s">
        <v>785</v>
      </c>
    </row>
    <row r="581" spans="2:12" ht="47.25" customHeight="1" thickBot="1">
      <c r="B581" s="152">
        <v>80111706</v>
      </c>
      <c r="C581" s="149" t="s">
        <v>479</v>
      </c>
      <c r="D581" s="150" t="s">
        <v>43</v>
      </c>
      <c r="E581" s="143" t="s">
        <v>39</v>
      </c>
      <c r="F581" s="148" t="s">
        <v>469</v>
      </c>
      <c r="G581" s="148" t="s">
        <v>458</v>
      </c>
      <c r="H581" s="64">
        <v>45900000</v>
      </c>
      <c r="I581" s="64">
        <v>45900000</v>
      </c>
      <c r="J581" s="152" t="s">
        <v>203</v>
      </c>
      <c r="K581" s="80" t="s">
        <v>204</v>
      </c>
      <c r="L581" s="146" t="s">
        <v>785</v>
      </c>
    </row>
    <row r="582" spans="2:12" ht="47.25" customHeight="1" thickBot="1">
      <c r="B582" s="152">
        <v>81101512</v>
      </c>
      <c r="C582" s="147" t="s">
        <v>480</v>
      </c>
      <c r="D582" s="150" t="s">
        <v>43</v>
      </c>
      <c r="E582" s="143" t="s">
        <v>39</v>
      </c>
      <c r="F582" s="148" t="s">
        <v>469</v>
      </c>
      <c r="G582" s="148" t="s">
        <v>458</v>
      </c>
      <c r="H582" s="64">
        <v>190080000</v>
      </c>
      <c r="I582" s="64">
        <v>190080000</v>
      </c>
      <c r="J582" s="152" t="s">
        <v>203</v>
      </c>
      <c r="K582" s="80" t="s">
        <v>204</v>
      </c>
      <c r="L582" s="146" t="s">
        <v>785</v>
      </c>
    </row>
    <row r="583" spans="2:12" ht="51" customHeight="1" thickBot="1">
      <c r="B583" s="170">
        <v>80111600</v>
      </c>
      <c r="C583" s="142" t="s">
        <v>481</v>
      </c>
      <c r="D583" s="150" t="s">
        <v>43</v>
      </c>
      <c r="E583" s="143" t="s">
        <v>209</v>
      </c>
      <c r="F583" s="148" t="s">
        <v>469</v>
      </c>
      <c r="G583" s="148" t="s">
        <v>458</v>
      </c>
      <c r="H583" s="64">
        <v>23333160</v>
      </c>
      <c r="I583" s="64">
        <v>23333160</v>
      </c>
      <c r="J583" s="152" t="s">
        <v>203</v>
      </c>
      <c r="K583" s="80" t="s">
        <v>204</v>
      </c>
      <c r="L583" s="146" t="s">
        <v>785</v>
      </c>
    </row>
    <row r="584" spans="2:12" ht="43.5" customHeight="1" thickBot="1">
      <c r="B584" s="170">
        <v>80111600</v>
      </c>
      <c r="C584" s="142" t="s">
        <v>482</v>
      </c>
      <c r="D584" s="150" t="s">
        <v>43</v>
      </c>
      <c r="E584" s="143" t="s">
        <v>238</v>
      </c>
      <c r="F584" s="148" t="s">
        <v>469</v>
      </c>
      <c r="G584" s="148" t="s">
        <v>458</v>
      </c>
      <c r="H584" s="64">
        <v>20000000</v>
      </c>
      <c r="I584" s="64">
        <v>20000000</v>
      </c>
      <c r="J584" s="152" t="s">
        <v>203</v>
      </c>
      <c r="K584" s="80" t="s">
        <v>204</v>
      </c>
      <c r="L584" s="146" t="s">
        <v>785</v>
      </c>
    </row>
    <row r="585" spans="2:12" ht="47.25" customHeight="1" thickBot="1">
      <c r="B585" s="152">
        <v>80111706</v>
      </c>
      <c r="C585" s="142" t="s">
        <v>483</v>
      </c>
      <c r="D585" s="150" t="s">
        <v>43</v>
      </c>
      <c r="E585" s="143" t="s">
        <v>468</v>
      </c>
      <c r="F585" s="148" t="s">
        <v>469</v>
      </c>
      <c r="G585" s="148" t="s">
        <v>458</v>
      </c>
      <c r="H585" s="64">
        <v>20400000</v>
      </c>
      <c r="I585" s="64">
        <v>20400000</v>
      </c>
      <c r="J585" s="152" t="s">
        <v>203</v>
      </c>
      <c r="K585" s="80" t="s">
        <v>204</v>
      </c>
      <c r="L585" s="146" t="s">
        <v>785</v>
      </c>
    </row>
    <row r="586" spans="2:12" ht="51.75" thickBot="1">
      <c r="B586" s="170">
        <v>80111600</v>
      </c>
      <c r="C586" s="142" t="s">
        <v>484</v>
      </c>
      <c r="D586" s="143" t="s">
        <v>218</v>
      </c>
      <c r="E586" s="143" t="s">
        <v>209</v>
      </c>
      <c r="F586" s="148" t="s">
        <v>469</v>
      </c>
      <c r="G586" s="148" t="s">
        <v>458</v>
      </c>
      <c r="H586" s="64">
        <v>23333160</v>
      </c>
      <c r="I586" s="64">
        <v>23333160</v>
      </c>
      <c r="J586" s="152" t="s">
        <v>203</v>
      </c>
      <c r="K586" s="80" t="s">
        <v>204</v>
      </c>
      <c r="L586" s="146" t="s">
        <v>785</v>
      </c>
    </row>
    <row r="587" spans="2:12" ht="45.75" customHeight="1" thickBot="1">
      <c r="B587" s="170">
        <v>80111600</v>
      </c>
      <c r="C587" s="142" t="s">
        <v>485</v>
      </c>
      <c r="D587" s="143" t="s">
        <v>218</v>
      </c>
      <c r="E587" s="143" t="s">
        <v>209</v>
      </c>
      <c r="F587" s="148" t="s">
        <v>469</v>
      </c>
      <c r="G587" s="148" t="s">
        <v>458</v>
      </c>
      <c r="H587" s="64">
        <v>23333160</v>
      </c>
      <c r="I587" s="64">
        <v>23333160</v>
      </c>
      <c r="J587" s="152" t="s">
        <v>203</v>
      </c>
      <c r="K587" s="80" t="s">
        <v>204</v>
      </c>
      <c r="L587" s="146" t="s">
        <v>785</v>
      </c>
    </row>
    <row r="588" spans="2:12" ht="51" customHeight="1" thickBot="1">
      <c r="B588" s="152">
        <v>80111706</v>
      </c>
      <c r="C588" s="142" t="s">
        <v>486</v>
      </c>
      <c r="D588" s="143" t="s">
        <v>218</v>
      </c>
      <c r="E588" s="143" t="s">
        <v>209</v>
      </c>
      <c r="F588" s="148" t="s">
        <v>469</v>
      </c>
      <c r="G588" s="148" t="s">
        <v>458</v>
      </c>
      <c r="H588" s="64">
        <v>15000000</v>
      </c>
      <c r="I588" s="64">
        <v>15000000</v>
      </c>
      <c r="J588" s="152" t="s">
        <v>203</v>
      </c>
      <c r="K588" s="80" t="s">
        <v>204</v>
      </c>
      <c r="L588" s="146" t="s">
        <v>785</v>
      </c>
    </row>
    <row r="589" spans="2:12" ht="45.75" customHeight="1" thickBot="1">
      <c r="B589" s="170">
        <v>22101900</v>
      </c>
      <c r="C589" s="142" t="s">
        <v>487</v>
      </c>
      <c r="D589" s="143" t="s">
        <v>37</v>
      </c>
      <c r="E589" s="143" t="s">
        <v>488</v>
      </c>
      <c r="F589" s="150" t="s">
        <v>234</v>
      </c>
      <c r="G589" s="148" t="s">
        <v>458</v>
      </c>
      <c r="H589" s="64">
        <v>34093472</v>
      </c>
      <c r="I589" s="64">
        <v>34093472</v>
      </c>
      <c r="J589" s="152" t="s">
        <v>203</v>
      </c>
      <c r="K589" s="80" t="s">
        <v>204</v>
      </c>
      <c r="L589" s="146" t="s">
        <v>785</v>
      </c>
    </row>
    <row r="590" spans="2:12" ht="49.5" customHeight="1" thickBot="1">
      <c r="B590" s="170">
        <v>30111800</v>
      </c>
      <c r="C590" s="142" t="s">
        <v>489</v>
      </c>
      <c r="D590" s="143" t="s">
        <v>37</v>
      </c>
      <c r="E590" s="143" t="s">
        <v>488</v>
      </c>
      <c r="F590" s="150" t="s">
        <v>300</v>
      </c>
      <c r="G590" s="148" t="s">
        <v>458</v>
      </c>
      <c r="H590" s="64">
        <v>110400000</v>
      </c>
      <c r="I590" s="64">
        <v>110400000</v>
      </c>
      <c r="J590" s="152" t="s">
        <v>203</v>
      </c>
      <c r="K590" s="80" t="s">
        <v>204</v>
      </c>
      <c r="L590" s="146" t="s">
        <v>785</v>
      </c>
    </row>
    <row r="591" spans="2:12" ht="50.25" customHeight="1" thickBot="1">
      <c r="B591" s="152" t="s">
        <v>872</v>
      </c>
      <c r="C591" s="142" t="s">
        <v>490</v>
      </c>
      <c r="D591" s="143" t="s">
        <v>37</v>
      </c>
      <c r="E591" s="143" t="s">
        <v>488</v>
      </c>
      <c r="F591" s="150" t="s">
        <v>300</v>
      </c>
      <c r="G591" s="148" t="s">
        <v>458</v>
      </c>
      <c r="H591" s="64">
        <v>76369000</v>
      </c>
      <c r="I591" s="64">
        <v>76369000</v>
      </c>
      <c r="J591" s="152" t="s">
        <v>203</v>
      </c>
      <c r="K591" s="80" t="s">
        <v>204</v>
      </c>
      <c r="L591" s="146" t="s">
        <v>785</v>
      </c>
    </row>
    <row r="592" spans="2:12" ht="46.5" customHeight="1" thickBot="1">
      <c r="B592" s="152" t="s">
        <v>871</v>
      </c>
      <c r="C592" s="142" t="s">
        <v>491</v>
      </c>
      <c r="D592" s="143" t="s">
        <v>43</v>
      </c>
      <c r="E592" s="143" t="s">
        <v>488</v>
      </c>
      <c r="F592" s="150" t="s">
        <v>234</v>
      </c>
      <c r="G592" s="148" t="s">
        <v>458</v>
      </c>
      <c r="H592" s="64">
        <v>4968000</v>
      </c>
      <c r="I592" s="64">
        <v>4968000</v>
      </c>
      <c r="J592" s="152" t="s">
        <v>203</v>
      </c>
      <c r="K592" s="80" t="s">
        <v>204</v>
      </c>
      <c r="L592" s="146" t="s">
        <v>785</v>
      </c>
    </row>
    <row r="593" spans="2:12" ht="47.25" customHeight="1" thickBot="1">
      <c r="B593" s="152">
        <v>82121500</v>
      </c>
      <c r="C593" s="142" t="s">
        <v>492</v>
      </c>
      <c r="D593" s="143" t="s">
        <v>43</v>
      </c>
      <c r="E593" s="143" t="s">
        <v>488</v>
      </c>
      <c r="F593" s="150" t="s">
        <v>234</v>
      </c>
      <c r="G593" s="148" t="s">
        <v>458</v>
      </c>
      <c r="H593" s="64">
        <v>2125000</v>
      </c>
      <c r="I593" s="64">
        <v>2125000</v>
      </c>
      <c r="J593" s="152" t="s">
        <v>203</v>
      </c>
      <c r="K593" s="80" t="s">
        <v>204</v>
      </c>
      <c r="L593" s="146" t="s">
        <v>785</v>
      </c>
    </row>
    <row r="594" spans="2:12" ht="33.75" customHeight="1" thickBot="1">
      <c r="B594" s="152">
        <v>83111603</v>
      </c>
      <c r="C594" s="142" t="s">
        <v>493</v>
      </c>
      <c r="D594" s="143" t="s">
        <v>43</v>
      </c>
      <c r="E594" s="143" t="s">
        <v>205</v>
      </c>
      <c r="F594" s="148" t="s">
        <v>469</v>
      </c>
      <c r="G594" s="148" t="s">
        <v>458</v>
      </c>
      <c r="H594" s="64">
        <v>15840000</v>
      </c>
      <c r="I594" s="64">
        <v>15840000</v>
      </c>
      <c r="J594" s="152" t="s">
        <v>203</v>
      </c>
      <c r="K594" s="80" t="s">
        <v>204</v>
      </c>
      <c r="L594" s="146" t="s">
        <v>785</v>
      </c>
    </row>
    <row r="595" spans="2:12" ht="30.75" customHeight="1">
      <c r="B595" s="152">
        <v>78111808</v>
      </c>
      <c r="C595" s="142" t="s">
        <v>494</v>
      </c>
      <c r="D595" s="143" t="s">
        <v>43</v>
      </c>
      <c r="E595" s="143" t="s">
        <v>468</v>
      </c>
      <c r="F595" s="150" t="s">
        <v>495</v>
      </c>
      <c r="G595" s="150" t="s">
        <v>458</v>
      </c>
      <c r="H595" s="64">
        <v>330000000</v>
      </c>
      <c r="I595" s="64">
        <v>330000000</v>
      </c>
      <c r="J595" s="152" t="s">
        <v>203</v>
      </c>
      <c r="K595" s="80" t="s">
        <v>204</v>
      </c>
      <c r="L595" s="146" t="s">
        <v>785</v>
      </c>
    </row>
    <row r="596" spans="2:12" ht="51">
      <c r="B596" s="170">
        <v>80111600</v>
      </c>
      <c r="C596" s="142" t="s">
        <v>496</v>
      </c>
      <c r="D596" s="143" t="s">
        <v>43</v>
      </c>
      <c r="E596" s="143" t="s">
        <v>209</v>
      </c>
      <c r="F596" s="143" t="s">
        <v>469</v>
      </c>
      <c r="G596" s="143" t="s">
        <v>497</v>
      </c>
      <c r="H596" s="64">
        <v>21990000</v>
      </c>
      <c r="I596" s="64">
        <f>H596</f>
        <v>21990000</v>
      </c>
      <c r="J596" s="152" t="s">
        <v>203</v>
      </c>
      <c r="K596" s="80" t="s">
        <v>204</v>
      </c>
      <c r="L596" s="142" t="s">
        <v>786</v>
      </c>
    </row>
    <row r="597" spans="2:12" ht="51">
      <c r="B597" s="152">
        <v>80111600</v>
      </c>
      <c r="C597" s="142" t="s">
        <v>498</v>
      </c>
      <c r="D597" s="143" t="s">
        <v>43</v>
      </c>
      <c r="E597" s="143" t="s">
        <v>209</v>
      </c>
      <c r="F597" s="143" t="s">
        <v>469</v>
      </c>
      <c r="G597" s="143" t="s">
        <v>497</v>
      </c>
      <c r="H597" s="64">
        <v>15330000</v>
      </c>
      <c r="I597" s="64">
        <f>H597</f>
        <v>15330000</v>
      </c>
      <c r="J597" s="152" t="s">
        <v>203</v>
      </c>
      <c r="K597" s="80" t="s">
        <v>204</v>
      </c>
      <c r="L597" s="142" t="s">
        <v>786</v>
      </c>
    </row>
    <row r="598" spans="2:12" ht="51">
      <c r="B598" s="152">
        <v>72141100</v>
      </c>
      <c r="C598" s="142" t="s">
        <v>499</v>
      </c>
      <c r="D598" s="143" t="s">
        <v>37</v>
      </c>
      <c r="E598" s="143" t="s">
        <v>500</v>
      </c>
      <c r="F598" s="143" t="s">
        <v>501</v>
      </c>
      <c r="G598" s="143" t="s">
        <v>502</v>
      </c>
      <c r="H598" s="64">
        <f>4728813558+840000000</f>
        <v>5568813558</v>
      </c>
      <c r="I598" s="64">
        <f>H598</f>
        <v>5568813558</v>
      </c>
      <c r="J598" s="152" t="s">
        <v>203</v>
      </c>
      <c r="K598" s="80" t="s">
        <v>204</v>
      </c>
      <c r="L598" s="142" t="s">
        <v>786</v>
      </c>
    </row>
    <row r="599" spans="2:12" ht="51">
      <c r="B599" s="170">
        <v>80111600</v>
      </c>
      <c r="C599" s="142" t="s">
        <v>503</v>
      </c>
      <c r="D599" s="143" t="s">
        <v>37</v>
      </c>
      <c r="E599" s="225" t="s">
        <v>39</v>
      </c>
      <c r="F599" s="143" t="s">
        <v>504</v>
      </c>
      <c r="G599" s="143" t="s">
        <v>505</v>
      </c>
      <c r="H599" s="64">
        <v>100390645</v>
      </c>
      <c r="I599" s="64">
        <f>H599</f>
        <v>100390645</v>
      </c>
      <c r="J599" s="152" t="s">
        <v>203</v>
      </c>
      <c r="K599" s="80" t="s">
        <v>204</v>
      </c>
      <c r="L599" s="142" t="s">
        <v>786</v>
      </c>
    </row>
    <row r="600" spans="2:12" ht="51">
      <c r="B600" s="152">
        <v>81101700</v>
      </c>
      <c r="C600" s="142" t="s">
        <v>506</v>
      </c>
      <c r="D600" s="143" t="s">
        <v>43</v>
      </c>
      <c r="E600" s="143" t="s">
        <v>209</v>
      </c>
      <c r="F600" s="143" t="s">
        <v>469</v>
      </c>
      <c r="G600" s="143" t="s">
        <v>497</v>
      </c>
      <c r="H600" s="64">
        <v>21990000</v>
      </c>
      <c r="I600" s="64">
        <v>21990000</v>
      </c>
      <c r="J600" s="152" t="s">
        <v>203</v>
      </c>
      <c r="K600" s="80" t="s">
        <v>204</v>
      </c>
      <c r="L600" s="142" t="s">
        <v>787</v>
      </c>
    </row>
    <row r="601" spans="2:12" ht="50.25" customHeight="1">
      <c r="B601" s="169">
        <v>72151500</v>
      </c>
      <c r="C601" s="142" t="s">
        <v>507</v>
      </c>
      <c r="D601" s="143" t="s">
        <v>36</v>
      </c>
      <c r="E601" s="143" t="s">
        <v>238</v>
      </c>
      <c r="F601" s="143" t="s">
        <v>508</v>
      </c>
      <c r="G601" s="143" t="s">
        <v>211</v>
      </c>
      <c r="H601" s="64">
        <v>728292850</v>
      </c>
      <c r="I601" s="64">
        <v>801122135</v>
      </c>
      <c r="J601" s="152" t="s">
        <v>203</v>
      </c>
      <c r="K601" s="80" t="s">
        <v>204</v>
      </c>
      <c r="L601" s="142" t="s">
        <v>787</v>
      </c>
    </row>
    <row r="602" spans="2:12" ht="86.25" customHeight="1">
      <c r="B602" s="152">
        <v>81101700</v>
      </c>
      <c r="C602" s="142" t="s">
        <v>509</v>
      </c>
      <c r="D602" s="143" t="s">
        <v>36</v>
      </c>
      <c r="E602" s="143" t="s">
        <v>238</v>
      </c>
      <c r="F602" s="143" t="s">
        <v>510</v>
      </c>
      <c r="G602" s="143" t="s">
        <v>211</v>
      </c>
      <c r="H602" s="64">
        <v>72829285</v>
      </c>
      <c r="I602" s="64">
        <v>72829285</v>
      </c>
      <c r="J602" s="152" t="s">
        <v>203</v>
      </c>
      <c r="K602" s="80" t="s">
        <v>204</v>
      </c>
      <c r="L602" s="142" t="s">
        <v>787</v>
      </c>
    </row>
    <row r="603" spans="2:12" ht="33" customHeight="1">
      <c r="B603" s="152">
        <v>72151500</v>
      </c>
      <c r="C603" s="142" t="s">
        <v>511</v>
      </c>
      <c r="D603" s="143" t="s">
        <v>36</v>
      </c>
      <c r="E603" s="143" t="s">
        <v>209</v>
      </c>
      <c r="F603" s="143" t="s">
        <v>501</v>
      </c>
      <c r="G603" s="143" t="s">
        <v>211</v>
      </c>
      <c r="H603" s="64">
        <v>2323302626</v>
      </c>
      <c r="I603" s="64">
        <v>2323302626</v>
      </c>
      <c r="J603" s="152" t="s">
        <v>203</v>
      </c>
      <c r="K603" s="80" t="s">
        <v>204</v>
      </c>
      <c r="L603" s="142" t="s">
        <v>787</v>
      </c>
    </row>
    <row r="604" spans="2:12" ht="56.25" customHeight="1">
      <c r="B604" s="152">
        <v>81101700</v>
      </c>
      <c r="C604" s="142" t="s">
        <v>512</v>
      </c>
      <c r="D604" s="143" t="s">
        <v>36</v>
      </c>
      <c r="E604" s="143" t="s">
        <v>209</v>
      </c>
      <c r="F604" s="143" t="s">
        <v>460</v>
      </c>
      <c r="G604" s="143" t="s">
        <v>211</v>
      </c>
      <c r="H604" s="64">
        <v>218150481</v>
      </c>
      <c r="I604" s="64">
        <v>218150481</v>
      </c>
      <c r="J604" s="152" t="s">
        <v>203</v>
      </c>
      <c r="K604" s="80" t="s">
        <v>204</v>
      </c>
      <c r="L604" s="142" t="s">
        <v>787</v>
      </c>
    </row>
    <row r="605" spans="2:12" ht="38.25">
      <c r="B605" s="152">
        <v>72151500</v>
      </c>
      <c r="C605" s="142" t="s">
        <v>513</v>
      </c>
      <c r="D605" s="143" t="s">
        <v>514</v>
      </c>
      <c r="E605" s="143" t="s">
        <v>464</v>
      </c>
      <c r="F605" s="143" t="s">
        <v>508</v>
      </c>
      <c r="G605" s="143" t="s">
        <v>211</v>
      </c>
      <c r="H605" s="64">
        <v>212195413</v>
      </c>
      <c r="I605" s="64">
        <v>212195413</v>
      </c>
      <c r="J605" s="152" t="s">
        <v>203</v>
      </c>
      <c r="K605" s="80" t="s">
        <v>204</v>
      </c>
      <c r="L605" s="142" t="s">
        <v>787</v>
      </c>
    </row>
    <row r="606" spans="2:12" ht="45" customHeight="1">
      <c r="B606" s="152">
        <v>81101700</v>
      </c>
      <c r="C606" s="142" t="s">
        <v>515</v>
      </c>
      <c r="D606" s="143" t="s">
        <v>514</v>
      </c>
      <c r="E606" s="143" t="s">
        <v>464</v>
      </c>
      <c r="F606" s="143" t="s">
        <v>510</v>
      </c>
      <c r="G606" s="143" t="s">
        <v>211</v>
      </c>
      <c r="H606" s="64">
        <v>19961939</v>
      </c>
      <c r="I606" s="64">
        <v>19961939</v>
      </c>
      <c r="J606" s="152" t="s">
        <v>203</v>
      </c>
      <c r="K606" s="80" t="s">
        <v>204</v>
      </c>
      <c r="L606" s="142" t="s">
        <v>787</v>
      </c>
    </row>
    <row r="607" spans="2:12" ht="51">
      <c r="B607" s="152">
        <v>81101500</v>
      </c>
      <c r="C607" s="142" t="s">
        <v>516</v>
      </c>
      <c r="D607" s="143" t="s">
        <v>43</v>
      </c>
      <c r="E607" s="143" t="s">
        <v>209</v>
      </c>
      <c r="F607" s="143" t="s">
        <v>469</v>
      </c>
      <c r="G607" s="143" t="s">
        <v>497</v>
      </c>
      <c r="H607" s="64">
        <v>21990000</v>
      </c>
      <c r="I607" s="64">
        <v>21990000</v>
      </c>
      <c r="J607" s="152" t="s">
        <v>203</v>
      </c>
      <c r="K607" s="80" t="s">
        <v>204</v>
      </c>
      <c r="L607" s="142" t="s">
        <v>784</v>
      </c>
    </row>
    <row r="608" spans="2:12" ht="51">
      <c r="B608" s="152">
        <v>81101500</v>
      </c>
      <c r="C608" s="142" t="s">
        <v>516</v>
      </c>
      <c r="D608" s="143" t="s">
        <v>43</v>
      </c>
      <c r="E608" s="143" t="s">
        <v>209</v>
      </c>
      <c r="F608" s="143" t="s">
        <v>469</v>
      </c>
      <c r="G608" s="143" t="s">
        <v>497</v>
      </c>
      <c r="H608" s="64">
        <v>21990000</v>
      </c>
      <c r="I608" s="64">
        <v>21990000</v>
      </c>
      <c r="J608" s="152" t="s">
        <v>203</v>
      </c>
      <c r="K608" s="80" t="s">
        <v>204</v>
      </c>
      <c r="L608" s="142" t="s">
        <v>784</v>
      </c>
    </row>
    <row r="609" spans="2:12" ht="41.25" customHeight="1">
      <c r="B609" s="152">
        <v>83101506</v>
      </c>
      <c r="C609" s="142" t="s">
        <v>517</v>
      </c>
      <c r="D609" s="143" t="s">
        <v>37</v>
      </c>
      <c r="E609" s="143" t="s">
        <v>518</v>
      </c>
      <c r="F609" s="143" t="s">
        <v>519</v>
      </c>
      <c r="G609" s="143" t="s">
        <v>520</v>
      </c>
      <c r="H609" s="64">
        <v>62083029</v>
      </c>
      <c r="I609" s="64">
        <f>H609</f>
        <v>62083029</v>
      </c>
      <c r="J609" s="152" t="s">
        <v>203</v>
      </c>
      <c r="K609" s="80" t="s">
        <v>204</v>
      </c>
      <c r="L609" s="142" t="s">
        <v>788</v>
      </c>
    </row>
    <row r="610" spans="2:12" ht="45.75" customHeight="1">
      <c r="B610" s="152">
        <v>83101506</v>
      </c>
      <c r="C610" s="142" t="s">
        <v>521</v>
      </c>
      <c r="D610" s="143" t="s">
        <v>37</v>
      </c>
      <c r="E610" s="143" t="s">
        <v>518</v>
      </c>
      <c r="F610" s="143" t="s">
        <v>519</v>
      </c>
      <c r="G610" s="143" t="s">
        <v>520</v>
      </c>
      <c r="H610" s="64">
        <v>8746500</v>
      </c>
      <c r="I610" s="64">
        <f>H610</f>
        <v>8746500</v>
      </c>
      <c r="J610" s="152" t="s">
        <v>203</v>
      </c>
      <c r="K610" s="80" t="s">
        <v>204</v>
      </c>
      <c r="L610" s="142" t="s">
        <v>788</v>
      </c>
    </row>
    <row r="611" spans="2:12" ht="43.5" customHeight="1">
      <c r="B611" s="152">
        <v>25111601</v>
      </c>
      <c r="C611" s="142" t="s">
        <v>522</v>
      </c>
      <c r="D611" s="143" t="s">
        <v>35</v>
      </c>
      <c r="E611" s="143" t="s">
        <v>464</v>
      </c>
      <c r="F611" s="143" t="s">
        <v>34</v>
      </c>
      <c r="G611" s="143" t="s">
        <v>523</v>
      </c>
      <c r="H611" s="64">
        <v>334365900</v>
      </c>
      <c r="I611" s="64">
        <f>H611</f>
        <v>334365900</v>
      </c>
      <c r="J611" s="152" t="s">
        <v>203</v>
      </c>
      <c r="K611" s="80" t="s">
        <v>204</v>
      </c>
      <c r="L611" s="142" t="s">
        <v>788</v>
      </c>
    </row>
    <row r="612" spans="2:12" ht="38.25">
      <c r="B612" s="152">
        <v>25101901</v>
      </c>
      <c r="C612" s="142" t="s">
        <v>524</v>
      </c>
      <c r="D612" s="143" t="s">
        <v>35</v>
      </c>
      <c r="E612" s="143" t="s">
        <v>464</v>
      </c>
      <c r="F612" s="143" t="s">
        <v>34</v>
      </c>
      <c r="G612" s="143" t="s">
        <v>523</v>
      </c>
      <c r="H612" s="64">
        <v>106867833</v>
      </c>
      <c r="I612" s="64">
        <f>H612</f>
        <v>106867833</v>
      </c>
      <c r="J612" s="152" t="s">
        <v>203</v>
      </c>
      <c r="K612" s="80" t="s">
        <v>204</v>
      </c>
      <c r="L612" s="142" t="s">
        <v>788</v>
      </c>
    </row>
    <row r="613" spans="2:12" ht="38.25">
      <c r="B613" s="152">
        <v>25121601</v>
      </c>
      <c r="C613" s="142" t="s">
        <v>525</v>
      </c>
      <c r="D613" s="143" t="s">
        <v>35</v>
      </c>
      <c r="E613" s="143" t="s">
        <v>464</v>
      </c>
      <c r="F613" s="143" t="s">
        <v>519</v>
      </c>
      <c r="G613" s="143" t="s">
        <v>523</v>
      </c>
      <c r="H613" s="64">
        <v>35642000</v>
      </c>
      <c r="I613" s="64">
        <f>H613</f>
        <v>35642000</v>
      </c>
      <c r="J613" s="152" t="s">
        <v>203</v>
      </c>
      <c r="K613" s="80" t="s">
        <v>204</v>
      </c>
      <c r="L613" s="142" t="s">
        <v>788</v>
      </c>
    </row>
    <row r="614" spans="2:12" ht="38.25">
      <c r="B614" s="152">
        <v>83101501</v>
      </c>
      <c r="C614" s="142" t="s">
        <v>526</v>
      </c>
      <c r="D614" s="143" t="s">
        <v>62</v>
      </c>
      <c r="E614" s="143" t="s">
        <v>464</v>
      </c>
      <c r="F614" s="143" t="s">
        <v>501</v>
      </c>
      <c r="G614" s="143" t="s">
        <v>527</v>
      </c>
      <c r="H614" s="64">
        <v>1000000000</v>
      </c>
      <c r="I614" s="64">
        <v>1000000000</v>
      </c>
      <c r="J614" s="152" t="s">
        <v>203</v>
      </c>
      <c r="K614" s="80" t="s">
        <v>204</v>
      </c>
      <c r="L614" s="142" t="s">
        <v>788</v>
      </c>
    </row>
    <row r="615" spans="2:12" ht="38.25">
      <c r="B615" s="152">
        <v>83101501</v>
      </c>
      <c r="C615" s="142" t="s">
        <v>528</v>
      </c>
      <c r="D615" s="143" t="s">
        <v>62</v>
      </c>
      <c r="E615" s="143" t="s">
        <v>238</v>
      </c>
      <c r="F615" s="143" t="s">
        <v>34</v>
      </c>
      <c r="G615" s="143" t="s">
        <v>527</v>
      </c>
      <c r="H615" s="64">
        <v>100000000</v>
      </c>
      <c r="I615" s="64">
        <v>100000000</v>
      </c>
      <c r="J615" s="152" t="s">
        <v>203</v>
      </c>
      <c r="K615" s="80" t="s">
        <v>204</v>
      </c>
      <c r="L615" s="142" t="s">
        <v>788</v>
      </c>
    </row>
    <row r="616" spans="2:12" ht="45" customHeight="1">
      <c r="B616" s="152">
        <v>80111600</v>
      </c>
      <c r="C616" s="142" t="s">
        <v>529</v>
      </c>
      <c r="D616" s="143" t="s">
        <v>43</v>
      </c>
      <c r="E616" s="143" t="s">
        <v>209</v>
      </c>
      <c r="F616" s="143" t="s">
        <v>469</v>
      </c>
      <c r="G616" s="143" t="s">
        <v>530</v>
      </c>
      <c r="H616" s="64">
        <v>9606000</v>
      </c>
      <c r="I616" s="64">
        <f aca="true" t="shared" si="11" ref="I616:I626">H616</f>
        <v>9606000</v>
      </c>
      <c r="J616" s="152" t="s">
        <v>203</v>
      </c>
      <c r="K616" s="80" t="s">
        <v>204</v>
      </c>
      <c r="L616" s="142" t="s">
        <v>788</v>
      </c>
    </row>
    <row r="617" spans="2:12" ht="51">
      <c r="B617" s="152">
        <v>81101500</v>
      </c>
      <c r="C617" s="142" t="s">
        <v>531</v>
      </c>
      <c r="D617" s="143" t="s">
        <v>43</v>
      </c>
      <c r="E617" s="143" t="s">
        <v>209</v>
      </c>
      <c r="F617" s="143" t="s">
        <v>469</v>
      </c>
      <c r="G617" s="143" t="s">
        <v>530</v>
      </c>
      <c r="H617" s="64">
        <v>27750000</v>
      </c>
      <c r="I617" s="64">
        <f t="shared" si="11"/>
        <v>27750000</v>
      </c>
      <c r="J617" s="152" t="s">
        <v>203</v>
      </c>
      <c r="K617" s="80" t="s">
        <v>204</v>
      </c>
      <c r="L617" s="142" t="s">
        <v>788</v>
      </c>
    </row>
    <row r="618" spans="2:12" ht="62.25" customHeight="1">
      <c r="B618" s="170">
        <v>80111600</v>
      </c>
      <c r="C618" s="142" t="s">
        <v>532</v>
      </c>
      <c r="D618" s="143" t="s">
        <v>43</v>
      </c>
      <c r="E618" s="143" t="s">
        <v>209</v>
      </c>
      <c r="F618" s="143" t="s">
        <v>469</v>
      </c>
      <c r="G618" s="143" t="s">
        <v>530</v>
      </c>
      <c r="H618" s="64">
        <v>27750000</v>
      </c>
      <c r="I618" s="64">
        <f t="shared" si="11"/>
        <v>27750000</v>
      </c>
      <c r="J618" s="152" t="s">
        <v>203</v>
      </c>
      <c r="K618" s="80" t="s">
        <v>204</v>
      </c>
      <c r="L618" s="142" t="s">
        <v>788</v>
      </c>
    </row>
    <row r="619" spans="2:12" ht="46.5" customHeight="1">
      <c r="B619" s="152">
        <v>84111500</v>
      </c>
      <c r="C619" s="142" t="s">
        <v>533</v>
      </c>
      <c r="D619" s="143" t="s">
        <v>43</v>
      </c>
      <c r="E619" s="143" t="s">
        <v>209</v>
      </c>
      <c r="F619" s="143" t="s">
        <v>469</v>
      </c>
      <c r="G619" s="143" t="s">
        <v>530</v>
      </c>
      <c r="H619" s="64">
        <v>15330000</v>
      </c>
      <c r="I619" s="64">
        <f t="shared" si="11"/>
        <v>15330000</v>
      </c>
      <c r="J619" s="152" t="s">
        <v>203</v>
      </c>
      <c r="K619" s="80" t="s">
        <v>204</v>
      </c>
      <c r="L619" s="142" t="s">
        <v>788</v>
      </c>
    </row>
    <row r="620" spans="2:12" ht="49.5" customHeight="1">
      <c r="B620" s="152">
        <v>81101500</v>
      </c>
      <c r="C620" s="142" t="s">
        <v>534</v>
      </c>
      <c r="D620" s="143" t="s">
        <v>43</v>
      </c>
      <c r="E620" s="143" t="s">
        <v>209</v>
      </c>
      <c r="F620" s="143" t="s">
        <v>469</v>
      </c>
      <c r="G620" s="143" t="s">
        <v>530</v>
      </c>
      <c r="H620" s="64">
        <v>24240000</v>
      </c>
      <c r="I620" s="64">
        <f t="shared" si="11"/>
        <v>24240000</v>
      </c>
      <c r="J620" s="152" t="s">
        <v>203</v>
      </c>
      <c r="K620" s="80" t="s">
        <v>204</v>
      </c>
      <c r="L620" s="142" t="s">
        <v>788</v>
      </c>
    </row>
    <row r="621" spans="2:12" ht="45.75" customHeight="1">
      <c r="B621" s="152">
        <v>81101500</v>
      </c>
      <c r="C621" s="142" t="s">
        <v>535</v>
      </c>
      <c r="D621" s="143" t="s">
        <v>43</v>
      </c>
      <c r="E621" s="143" t="s">
        <v>209</v>
      </c>
      <c r="F621" s="143" t="s">
        <v>469</v>
      </c>
      <c r="G621" s="143" t="s">
        <v>530</v>
      </c>
      <c r="H621" s="64">
        <v>24240000</v>
      </c>
      <c r="I621" s="64">
        <f t="shared" si="11"/>
        <v>24240000</v>
      </c>
      <c r="J621" s="152" t="s">
        <v>203</v>
      </c>
      <c r="K621" s="80" t="s">
        <v>204</v>
      </c>
      <c r="L621" s="142" t="s">
        <v>788</v>
      </c>
    </row>
    <row r="622" spans="2:12" ht="33.75" customHeight="1">
      <c r="B622" s="152">
        <v>83101506</v>
      </c>
      <c r="C622" s="142" t="s">
        <v>536</v>
      </c>
      <c r="D622" s="143" t="s">
        <v>218</v>
      </c>
      <c r="E622" s="143" t="s">
        <v>201</v>
      </c>
      <c r="F622" s="143" t="s">
        <v>469</v>
      </c>
      <c r="G622" s="143" t="s">
        <v>537</v>
      </c>
      <c r="H622" s="64">
        <v>275163030</v>
      </c>
      <c r="I622" s="64">
        <f t="shared" si="11"/>
        <v>275163030</v>
      </c>
      <c r="J622" s="152" t="s">
        <v>203</v>
      </c>
      <c r="K622" s="80" t="s">
        <v>204</v>
      </c>
      <c r="L622" s="142" t="s">
        <v>788</v>
      </c>
    </row>
    <row r="623" spans="2:12" ht="36" customHeight="1">
      <c r="B623" s="152">
        <v>83101506</v>
      </c>
      <c r="C623" s="142" t="s">
        <v>538</v>
      </c>
      <c r="D623" s="143" t="s">
        <v>218</v>
      </c>
      <c r="E623" s="143" t="s">
        <v>201</v>
      </c>
      <c r="F623" s="143" t="s">
        <v>469</v>
      </c>
      <c r="G623" s="143" t="s">
        <v>537</v>
      </c>
      <c r="H623" s="64">
        <v>54192600</v>
      </c>
      <c r="I623" s="64">
        <f t="shared" si="11"/>
        <v>54192600</v>
      </c>
      <c r="J623" s="152" t="s">
        <v>203</v>
      </c>
      <c r="K623" s="80" t="s">
        <v>204</v>
      </c>
      <c r="L623" s="142" t="s">
        <v>788</v>
      </c>
    </row>
    <row r="624" spans="2:12" ht="30.75" customHeight="1">
      <c r="B624" s="152">
        <v>76121501</v>
      </c>
      <c r="C624" s="142" t="s">
        <v>539</v>
      </c>
      <c r="D624" s="143" t="s">
        <v>218</v>
      </c>
      <c r="E624" s="143" t="s">
        <v>201</v>
      </c>
      <c r="F624" s="143" t="s">
        <v>469</v>
      </c>
      <c r="G624" s="143" t="s">
        <v>537</v>
      </c>
      <c r="H624" s="64">
        <v>45540000</v>
      </c>
      <c r="I624" s="64">
        <f t="shared" si="11"/>
        <v>45540000</v>
      </c>
      <c r="J624" s="152" t="s">
        <v>203</v>
      </c>
      <c r="K624" s="80" t="s">
        <v>204</v>
      </c>
      <c r="L624" s="142" t="s">
        <v>788</v>
      </c>
    </row>
    <row r="625" spans="2:12" ht="32.25" customHeight="1">
      <c r="B625" s="152">
        <v>95121700</v>
      </c>
      <c r="C625" s="142" t="s">
        <v>540</v>
      </c>
      <c r="D625" s="143" t="s">
        <v>35</v>
      </c>
      <c r="E625" s="143" t="s">
        <v>473</v>
      </c>
      <c r="F625" s="143" t="s">
        <v>541</v>
      </c>
      <c r="G625" s="143" t="s">
        <v>211</v>
      </c>
      <c r="H625" s="64">
        <v>1377996136</v>
      </c>
      <c r="I625" s="64">
        <f t="shared" si="11"/>
        <v>1377996136</v>
      </c>
      <c r="J625" s="152" t="s">
        <v>203</v>
      </c>
      <c r="K625" s="80" t="s">
        <v>204</v>
      </c>
      <c r="L625" s="142" t="s">
        <v>788</v>
      </c>
    </row>
    <row r="626" spans="2:12" ht="33" customHeight="1">
      <c r="B626" s="152">
        <v>95121700</v>
      </c>
      <c r="C626" s="142" t="s">
        <v>542</v>
      </c>
      <c r="D626" s="143" t="s">
        <v>35</v>
      </c>
      <c r="E626" s="143" t="s">
        <v>40</v>
      </c>
      <c r="F626" s="143" t="s">
        <v>34</v>
      </c>
      <c r="G626" s="143" t="s">
        <v>211</v>
      </c>
      <c r="H626" s="64">
        <v>118839589</v>
      </c>
      <c r="I626" s="64">
        <f t="shared" si="11"/>
        <v>118839589</v>
      </c>
      <c r="J626" s="152" t="s">
        <v>203</v>
      </c>
      <c r="K626" s="80" t="s">
        <v>204</v>
      </c>
      <c r="L626" s="142" t="s">
        <v>788</v>
      </c>
    </row>
    <row r="627" spans="2:12" ht="51">
      <c r="B627" s="152">
        <v>81101500</v>
      </c>
      <c r="C627" s="142" t="s">
        <v>516</v>
      </c>
      <c r="D627" s="143" t="s">
        <v>43</v>
      </c>
      <c r="E627" s="143" t="s">
        <v>209</v>
      </c>
      <c r="F627" s="143" t="s">
        <v>469</v>
      </c>
      <c r="G627" s="143" t="s">
        <v>497</v>
      </c>
      <c r="H627" s="64">
        <v>21990000</v>
      </c>
      <c r="I627" s="64">
        <v>21990000</v>
      </c>
      <c r="J627" s="152" t="s">
        <v>203</v>
      </c>
      <c r="K627" s="80" t="s">
        <v>204</v>
      </c>
      <c r="L627" s="142" t="s">
        <v>784</v>
      </c>
    </row>
    <row r="628" spans="2:12" ht="61.5" customHeight="1">
      <c r="B628" s="152" t="s">
        <v>543</v>
      </c>
      <c r="C628" s="142" t="s">
        <v>544</v>
      </c>
      <c r="D628" s="143" t="s">
        <v>43</v>
      </c>
      <c r="E628" s="143" t="s">
        <v>201</v>
      </c>
      <c r="F628" s="143" t="s">
        <v>519</v>
      </c>
      <c r="G628" s="143" t="s">
        <v>497</v>
      </c>
      <c r="H628" s="64">
        <v>65000000</v>
      </c>
      <c r="I628" s="64">
        <v>65000000</v>
      </c>
      <c r="J628" s="152" t="s">
        <v>545</v>
      </c>
      <c r="K628" s="80" t="s">
        <v>204</v>
      </c>
      <c r="L628" s="142" t="s">
        <v>789</v>
      </c>
    </row>
    <row r="629" spans="2:12" ht="51">
      <c r="B629" s="152" t="s">
        <v>546</v>
      </c>
      <c r="C629" s="142" t="s">
        <v>547</v>
      </c>
      <c r="D629" s="143" t="s">
        <v>43</v>
      </c>
      <c r="E629" s="143" t="s">
        <v>201</v>
      </c>
      <c r="F629" s="143" t="s">
        <v>519</v>
      </c>
      <c r="G629" s="143" t="s">
        <v>497</v>
      </c>
      <c r="H629" s="64">
        <v>65000000</v>
      </c>
      <c r="I629" s="64">
        <v>65000000</v>
      </c>
      <c r="J629" s="152" t="s">
        <v>203</v>
      </c>
      <c r="K629" s="80" t="s">
        <v>204</v>
      </c>
      <c r="L629" s="142" t="s">
        <v>789</v>
      </c>
    </row>
    <row r="630" spans="2:12" ht="51">
      <c r="B630" s="152">
        <v>80111600</v>
      </c>
      <c r="C630" s="142" t="s">
        <v>548</v>
      </c>
      <c r="D630" s="143" t="s">
        <v>43</v>
      </c>
      <c r="E630" s="143" t="s">
        <v>201</v>
      </c>
      <c r="F630" s="143" t="s">
        <v>519</v>
      </c>
      <c r="G630" s="143" t="s">
        <v>497</v>
      </c>
      <c r="H630" s="64">
        <v>65000000</v>
      </c>
      <c r="I630" s="64">
        <v>65000000</v>
      </c>
      <c r="J630" s="152" t="s">
        <v>203</v>
      </c>
      <c r="K630" s="80" t="s">
        <v>204</v>
      </c>
      <c r="L630" s="142" t="s">
        <v>789</v>
      </c>
    </row>
    <row r="631" spans="2:12" ht="51">
      <c r="B631" s="152" t="s">
        <v>549</v>
      </c>
      <c r="C631" s="142" t="s">
        <v>550</v>
      </c>
      <c r="D631" s="143" t="s">
        <v>43</v>
      </c>
      <c r="E631" s="143" t="s">
        <v>518</v>
      </c>
      <c r="F631" s="143" t="s">
        <v>519</v>
      </c>
      <c r="G631" s="143" t="s">
        <v>497</v>
      </c>
      <c r="H631" s="64">
        <v>65000000</v>
      </c>
      <c r="I631" s="64">
        <v>65000000</v>
      </c>
      <c r="J631" s="152" t="s">
        <v>203</v>
      </c>
      <c r="K631" s="80" t="s">
        <v>204</v>
      </c>
      <c r="L631" s="142" t="s">
        <v>789</v>
      </c>
    </row>
    <row r="632" spans="2:12" ht="51">
      <c r="B632" s="152">
        <v>80111600</v>
      </c>
      <c r="C632" s="142" t="s">
        <v>548</v>
      </c>
      <c r="D632" s="143" t="s">
        <v>43</v>
      </c>
      <c r="E632" s="143" t="s">
        <v>201</v>
      </c>
      <c r="F632" s="143" t="s">
        <v>504</v>
      </c>
      <c r="G632" s="143" t="s">
        <v>497</v>
      </c>
      <c r="H632" s="64">
        <v>200000000</v>
      </c>
      <c r="I632" s="64">
        <v>200000000</v>
      </c>
      <c r="J632" s="152" t="s">
        <v>203</v>
      </c>
      <c r="K632" s="80" t="s">
        <v>204</v>
      </c>
      <c r="L632" s="142" t="s">
        <v>789</v>
      </c>
    </row>
    <row r="633" spans="2:12" ht="51">
      <c r="B633" s="152">
        <v>78181500</v>
      </c>
      <c r="C633" s="142" t="s">
        <v>551</v>
      </c>
      <c r="D633" s="143" t="s">
        <v>35</v>
      </c>
      <c r="E633" s="143" t="s">
        <v>39</v>
      </c>
      <c r="F633" s="143" t="s">
        <v>504</v>
      </c>
      <c r="G633" s="143" t="s">
        <v>497</v>
      </c>
      <c r="H633" s="64">
        <v>150000000</v>
      </c>
      <c r="I633" s="64">
        <v>150000000</v>
      </c>
      <c r="J633" s="152" t="s">
        <v>203</v>
      </c>
      <c r="K633" s="80" t="s">
        <v>204</v>
      </c>
      <c r="L633" s="142" t="s">
        <v>789</v>
      </c>
    </row>
    <row r="634" spans="2:12" ht="57.75" customHeight="1">
      <c r="B634" s="152" t="s">
        <v>552</v>
      </c>
      <c r="C634" s="142" t="s">
        <v>553</v>
      </c>
      <c r="D634" s="143" t="s">
        <v>35</v>
      </c>
      <c r="E634" s="143" t="s">
        <v>39</v>
      </c>
      <c r="F634" s="143" t="s">
        <v>504</v>
      </c>
      <c r="G634" s="143" t="s">
        <v>497</v>
      </c>
      <c r="H634" s="64">
        <v>150000000</v>
      </c>
      <c r="I634" s="64">
        <v>150000000</v>
      </c>
      <c r="J634" s="152" t="s">
        <v>203</v>
      </c>
      <c r="K634" s="80" t="s">
        <v>204</v>
      </c>
      <c r="L634" s="142" t="s">
        <v>789</v>
      </c>
    </row>
    <row r="635" spans="2:12" ht="51">
      <c r="B635" s="152" t="s">
        <v>546</v>
      </c>
      <c r="C635" s="142" t="s">
        <v>547</v>
      </c>
      <c r="D635" s="143" t="s">
        <v>37</v>
      </c>
      <c r="E635" s="143" t="s">
        <v>518</v>
      </c>
      <c r="F635" s="143" t="s">
        <v>504</v>
      </c>
      <c r="G635" s="143" t="s">
        <v>497</v>
      </c>
      <c r="H635" s="64">
        <v>200000000</v>
      </c>
      <c r="I635" s="64">
        <v>200000000</v>
      </c>
      <c r="J635" s="152" t="s">
        <v>203</v>
      </c>
      <c r="K635" s="80" t="s">
        <v>204</v>
      </c>
      <c r="L635" s="142" t="s">
        <v>789</v>
      </c>
    </row>
    <row r="636" spans="2:12" ht="51">
      <c r="B636" s="152">
        <v>72151802</v>
      </c>
      <c r="C636" s="142" t="s">
        <v>554</v>
      </c>
      <c r="D636" s="143" t="s">
        <v>35</v>
      </c>
      <c r="E636" s="143" t="s">
        <v>39</v>
      </c>
      <c r="F636" s="143" t="s">
        <v>504</v>
      </c>
      <c r="G636" s="143" t="s">
        <v>497</v>
      </c>
      <c r="H636" s="64">
        <v>150000000</v>
      </c>
      <c r="I636" s="64">
        <v>150000000</v>
      </c>
      <c r="J636" s="152" t="s">
        <v>203</v>
      </c>
      <c r="K636" s="80" t="s">
        <v>204</v>
      </c>
      <c r="L636" s="142" t="s">
        <v>789</v>
      </c>
    </row>
    <row r="637" spans="2:12" ht="51">
      <c r="B637" s="152">
        <v>72151802</v>
      </c>
      <c r="C637" s="142" t="s">
        <v>555</v>
      </c>
      <c r="D637" s="143" t="s">
        <v>35</v>
      </c>
      <c r="E637" s="143" t="s">
        <v>201</v>
      </c>
      <c r="F637" s="143" t="s">
        <v>519</v>
      </c>
      <c r="G637" s="143" t="s">
        <v>497</v>
      </c>
      <c r="H637" s="64">
        <v>35000000</v>
      </c>
      <c r="I637" s="64">
        <v>35000000</v>
      </c>
      <c r="J637" s="152" t="s">
        <v>203</v>
      </c>
      <c r="K637" s="80" t="s">
        <v>204</v>
      </c>
      <c r="L637" s="142" t="s">
        <v>789</v>
      </c>
    </row>
    <row r="638" spans="2:12" ht="51">
      <c r="B638" s="152" t="s">
        <v>546</v>
      </c>
      <c r="C638" s="142" t="s">
        <v>547</v>
      </c>
      <c r="D638" s="143" t="s">
        <v>35</v>
      </c>
      <c r="E638" s="143" t="s">
        <v>39</v>
      </c>
      <c r="F638" s="143" t="s">
        <v>504</v>
      </c>
      <c r="G638" s="143" t="s">
        <v>497</v>
      </c>
      <c r="H638" s="64">
        <v>650000000</v>
      </c>
      <c r="I638" s="64">
        <v>650000000</v>
      </c>
      <c r="J638" s="152" t="s">
        <v>203</v>
      </c>
      <c r="K638" s="80" t="s">
        <v>204</v>
      </c>
      <c r="L638" s="142" t="s">
        <v>789</v>
      </c>
    </row>
    <row r="639" spans="2:12" ht="51">
      <c r="B639" s="152">
        <v>80111600</v>
      </c>
      <c r="C639" s="142" t="s">
        <v>548</v>
      </c>
      <c r="D639" s="143" t="s">
        <v>35</v>
      </c>
      <c r="E639" s="143" t="s">
        <v>39</v>
      </c>
      <c r="F639" s="143" t="s">
        <v>504</v>
      </c>
      <c r="G639" s="143" t="s">
        <v>497</v>
      </c>
      <c r="H639" s="64">
        <v>650000000</v>
      </c>
      <c r="I639" s="64">
        <v>650000000</v>
      </c>
      <c r="J639" s="152" t="s">
        <v>203</v>
      </c>
      <c r="K639" s="80" t="s">
        <v>204</v>
      </c>
      <c r="L639" s="142" t="s">
        <v>789</v>
      </c>
    </row>
    <row r="640" spans="2:12" ht="51">
      <c r="B640" s="152" t="s">
        <v>549</v>
      </c>
      <c r="C640" s="142" t="s">
        <v>550</v>
      </c>
      <c r="D640" s="143" t="s">
        <v>35</v>
      </c>
      <c r="E640" s="143" t="s">
        <v>39</v>
      </c>
      <c r="F640" s="143" t="s">
        <v>504</v>
      </c>
      <c r="G640" s="143" t="s">
        <v>497</v>
      </c>
      <c r="H640" s="64">
        <v>200000000</v>
      </c>
      <c r="I640" s="64">
        <v>200000000</v>
      </c>
      <c r="J640" s="152" t="s">
        <v>203</v>
      </c>
      <c r="K640" s="80" t="s">
        <v>204</v>
      </c>
      <c r="L640" s="142" t="s">
        <v>789</v>
      </c>
    </row>
    <row r="641" spans="2:12" ht="32.25" customHeight="1">
      <c r="B641" s="152">
        <v>81101510</v>
      </c>
      <c r="C641" s="142" t="s">
        <v>556</v>
      </c>
      <c r="D641" s="151">
        <v>43268</v>
      </c>
      <c r="E641" s="143" t="s">
        <v>156</v>
      </c>
      <c r="F641" s="143" t="s">
        <v>460</v>
      </c>
      <c r="G641" s="143" t="s">
        <v>396</v>
      </c>
      <c r="H641" s="64">
        <v>233979740</v>
      </c>
      <c r="I641" s="64">
        <v>56079376</v>
      </c>
      <c r="J641" s="152" t="s">
        <v>357</v>
      </c>
      <c r="K641" s="80" t="s">
        <v>204</v>
      </c>
      <c r="L641" s="142" t="s">
        <v>790</v>
      </c>
    </row>
    <row r="642" spans="2:12" ht="60.75" customHeight="1">
      <c r="B642" s="152">
        <v>72121400</v>
      </c>
      <c r="C642" s="153" t="s">
        <v>557</v>
      </c>
      <c r="D642" s="154">
        <v>43252</v>
      </c>
      <c r="E642" s="152" t="s">
        <v>159</v>
      </c>
      <c r="F642" s="152" t="s">
        <v>508</v>
      </c>
      <c r="G642" s="152" t="s">
        <v>558</v>
      </c>
      <c r="H642" s="66">
        <v>1901977561</v>
      </c>
      <c r="I642" s="66">
        <f aca="true" t="shared" si="12" ref="I642:I669">1.06*H642</f>
        <v>2016096214.66</v>
      </c>
      <c r="J642" s="155" t="s">
        <v>357</v>
      </c>
      <c r="K642" s="80" t="s">
        <v>204</v>
      </c>
      <c r="L642" s="156" t="s">
        <v>791</v>
      </c>
    </row>
    <row r="643" spans="2:12" ht="58.5" customHeight="1">
      <c r="B643" s="152">
        <v>81101500</v>
      </c>
      <c r="C643" s="153" t="s">
        <v>559</v>
      </c>
      <c r="D643" s="154">
        <v>43220</v>
      </c>
      <c r="E643" s="152" t="s">
        <v>160</v>
      </c>
      <c r="F643" s="152" t="s">
        <v>234</v>
      </c>
      <c r="G643" s="152" t="s">
        <v>560</v>
      </c>
      <c r="H643" s="66">
        <v>290000000</v>
      </c>
      <c r="I643" s="66">
        <f t="shared" si="12"/>
        <v>307400000</v>
      </c>
      <c r="J643" s="155" t="s">
        <v>203</v>
      </c>
      <c r="K643" s="80" t="s">
        <v>204</v>
      </c>
      <c r="L643" s="156" t="s">
        <v>791</v>
      </c>
    </row>
    <row r="644" spans="2:12" ht="38.25">
      <c r="B644" s="152">
        <v>72121400</v>
      </c>
      <c r="C644" s="153" t="s">
        <v>561</v>
      </c>
      <c r="D644" s="154">
        <v>43191</v>
      </c>
      <c r="E644" s="152" t="s">
        <v>160</v>
      </c>
      <c r="F644" s="152" t="s">
        <v>508</v>
      </c>
      <c r="G644" s="152" t="s">
        <v>562</v>
      </c>
      <c r="H644" s="66">
        <v>365666366</v>
      </c>
      <c r="I644" s="66">
        <f t="shared" si="12"/>
        <v>387606347.96000004</v>
      </c>
      <c r="J644" s="155" t="s">
        <v>203</v>
      </c>
      <c r="K644" s="80" t="s">
        <v>204</v>
      </c>
      <c r="L644" s="156" t="s">
        <v>791</v>
      </c>
    </row>
    <row r="645" spans="2:12" ht="44.25" customHeight="1">
      <c r="B645" s="152">
        <v>81101500</v>
      </c>
      <c r="C645" s="153" t="s">
        <v>563</v>
      </c>
      <c r="D645" s="154">
        <v>43252</v>
      </c>
      <c r="E645" s="152" t="s">
        <v>160</v>
      </c>
      <c r="F645" s="152" t="s">
        <v>508</v>
      </c>
      <c r="G645" s="152" t="s">
        <v>562</v>
      </c>
      <c r="H645" s="66">
        <v>60000000</v>
      </c>
      <c r="I645" s="66">
        <f t="shared" si="12"/>
        <v>63600000</v>
      </c>
      <c r="J645" s="155" t="s">
        <v>203</v>
      </c>
      <c r="K645" s="80" t="s">
        <v>204</v>
      </c>
      <c r="L645" s="156" t="s">
        <v>791</v>
      </c>
    </row>
    <row r="646" spans="2:12" ht="38.25">
      <c r="B646" s="152">
        <v>72121400</v>
      </c>
      <c r="C646" s="153" t="s">
        <v>564</v>
      </c>
      <c r="D646" s="154">
        <v>43252</v>
      </c>
      <c r="E646" s="152" t="s">
        <v>160</v>
      </c>
      <c r="F646" s="152" t="s">
        <v>508</v>
      </c>
      <c r="G646" s="152" t="s">
        <v>565</v>
      </c>
      <c r="H646" s="66">
        <v>370000000</v>
      </c>
      <c r="I646" s="66">
        <f t="shared" si="12"/>
        <v>392200000</v>
      </c>
      <c r="J646" s="155" t="s">
        <v>203</v>
      </c>
      <c r="K646" s="80" t="s">
        <v>204</v>
      </c>
      <c r="L646" s="156" t="s">
        <v>791</v>
      </c>
    </row>
    <row r="647" spans="2:12" ht="38.25">
      <c r="B647" s="152">
        <v>72121400</v>
      </c>
      <c r="C647" s="153" t="s">
        <v>566</v>
      </c>
      <c r="D647" s="154">
        <v>43191</v>
      </c>
      <c r="E647" s="152" t="s">
        <v>160</v>
      </c>
      <c r="F647" s="152" t="s">
        <v>508</v>
      </c>
      <c r="G647" s="152" t="s">
        <v>211</v>
      </c>
      <c r="H647" s="66">
        <v>625447968</v>
      </c>
      <c r="I647" s="66">
        <f t="shared" si="12"/>
        <v>662974846.08</v>
      </c>
      <c r="J647" s="155" t="s">
        <v>203</v>
      </c>
      <c r="K647" s="80" t="s">
        <v>204</v>
      </c>
      <c r="L647" s="156" t="s">
        <v>791</v>
      </c>
    </row>
    <row r="648" spans="2:12" ht="38.25">
      <c r="B648" s="152">
        <v>72121400</v>
      </c>
      <c r="C648" s="153" t="s">
        <v>567</v>
      </c>
      <c r="D648" s="154">
        <v>43252</v>
      </c>
      <c r="E648" s="152" t="s">
        <v>160</v>
      </c>
      <c r="F648" s="152" t="s">
        <v>508</v>
      </c>
      <c r="G648" s="152" t="s">
        <v>211</v>
      </c>
      <c r="H648" s="66">
        <v>125000000</v>
      </c>
      <c r="I648" s="66">
        <f t="shared" si="12"/>
        <v>132500000</v>
      </c>
      <c r="J648" s="155" t="s">
        <v>203</v>
      </c>
      <c r="K648" s="80" t="s">
        <v>204</v>
      </c>
      <c r="L648" s="156" t="s">
        <v>791</v>
      </c>
    </row>
    <row r="649" spans="2:12" ht="45.75" customHeight="1">
      <c r="B649" s="152">
        <v>72121400</v>
      </c>
      <c r="C649" s="153" t="s">
        <v>568</v>
      </c>
      <c r="D649" s="154">
        <v>43252</v>
      </c>
      <c r="E649" s="152" t="s">
        <v>160</v>
      </c>
      <c r="F649" s="152" t="s">
        <v>508</v>
      </c>
      <c r="G649" s="152" t="s">
        <v>211</v>
      </c>
      <c r="H649" s="66">
        <v>125000000</v>
      </c>
      <c r="I649" s="66">
        <f t="shared" si="12"/>
        <v>132500000</v>
      </c>
      <c r="J649" s="155" t="s">
        <v>203</v>
      </c>
      <c r="K649" s="80" t="s">
        <v>204</v>
      </c>
      <c r="L649" s="156" t="s">
        <v>791</v>
      </c>
    </row>
    <row r="650" spans="2:12" ht="38.25">
      <c r="B650" s="152">
        <v>72121400</v>
      </c>
      <c r="C650" s="153" t="s">
        <v>569</v>
      </c>
      <c r="D650" s="154">
        <v>43252</v>
      </c>
      <c r="E650" s="152" t="s">
        <v>160</v>
      </c>
      <c r="F650" s="152" t="s">
        <v>508</v>
      </c>
      <c r="G650" s="152" t="s">
        <v>211</v>
      </c>
      <c r="H650" s="66">
        <v>160000000</v>
      </c>
      <c r="I650" s="66">
        <f t="shared" si="12"/>
        <v>169600000</v>
      </c>
      <c r="J650" s="155" t="s">
        <v>203</v>
      </c>
      <c r="K650" s="80" t="s">
        <v>204</v>
      </c>
      <c r="L650" s="156" t="s">
        <v>791</v>
      </c>
    </row>
    <row r="651" spans="2:12" ht="83.25" customHeight="1">
      <c r="B651" s="152">
        <v>81101500</v>
      </c>
      <c r="C651" s="153" t="s">
        <v>570</v>
      </c>
      <c r="D651" s="154">
        <v>43252</v>
      </c>
      <c r="E651" s="152" t="s">
        <v>160</v>
      </c>
      <c r="F651" s="152" t="s">
        <v>234</v>
      </c>
      <c r="G651" s="152" t="s">
        <v>211</v>
      </c>
      <c r="H651" s="66">
        <v>39509000</v>
      </c>
      <c r="I651" s="66">
        <f t="shared" si="12"/>
        <v>41879540</v>
      </c>
      <c r="J651" s="155" t="s">
        <v>203</v>
      </c>
      <c r="K651" s="80" t="s">
        <v>204</v>
      </c>
      <c r="L651" s="156" t="s">
        <v>791</v>
      </c>
    </row>
    <row r="652" spans="2:12" ht="48.75" customHeight="1">
      <c r="B652" s="152">
        <v>72121400</v>
      </c>
      <c r="C652" s="153" t="s">
        <v>571</v>
      </c>
      <c r="D652" s="154">
        <v>43252</v>
      </c>
      <c r="E652" s="152" t="s">
        <v>287</v>
      </c>
      <c r="F652" s="152" t="s">
        <v>572</v>
      </c>
      <c r="G652" s="152" t="s">
        <v>558</v>
      </c>
      <c r="H652" s="66">
        <v>1311417253</v>
      </c>
      <c r="I652" s="66">
        <f t="shared" si="12"/>
        <v>1390102288.18</v>
      </c>
      <c r="J652" s="155" t="s">
        <v>203</v>
      </c>
      <c r="K652" s="80" t="s">
        <v>204</v>
      </c>
      <c r="L652" s="156" t="s">
        <v>791</v>
      </c>
    </row>
    <row r="653" spans="2:12" ht="61.5" customHeight="1">
      <c r="B653" s="152">
        <v>72121400</v>
      </c>
      <c r="C653" s="153" t="s">
        <v>573</v>
      </c>
      <c r="D653" s="154">
        <v>43252</v>
      </c>
      <c r="E653" s="152" t="s">
        <v>160</v>
      </c>
      <c r="F653" s="152" t="s">
        <v>572</v>
      </c>
      <c r="G653" s="152" t="s">
        <v>558</v>
      </c>
      <c r="H653" s="66">
        <v>1391781352</v>
      </c>
      <c r="I653" s="66">
        <f t="shared" si="12"/>
        <v>1475288233.1200001</v>
      </c>
      <c r="J653" s="155" t="s">
        <v>203</v>
      </c>
      <c r="K653" s="80" t="s">
        <v>204</v>
      </c>
      <c r="L653" s="156" t="s">
        <v>791</v>
      </c>
    </row>
    <row r="654" spans="2:12" ht="38.25">
      <c r="B654" s="152">
        <v>72121400</v>
      </c>
      <c r="C654" s="153" t="s">
        <v>574</v>
      </c>
      <c r="D654" s="154">
        <v>43191</v>
      </c>
      <c r="E654" s="152" t="s">
        <v>160</v>
      </c>
      <c r="F654" s="152" t="s">
        <v>508</v>
      </c>
      <c r="G654" s="152" t="s">
        <v>558</v>
      </c>
      <c r="H654" s="66">
        <v>306744925</v>
      </c>
      <c r="I654" s="66">
        <f t="shared" si="12"/>
        <v>325149620.5</v>
      </c>
      <c r="J654" s="155" t="s">
        <v>203</v>
      </c>
      <c r="K654" s="80" t="s">
        <v>204</v>
      </c>
      <c r="L654" s="156" t="s">
        <v>791</v>
      </c>
    </row>
    <row r="655" spans="2:12" ht="32.25" customHeight="1">
      <c r="B655" s="152">
        <v>72121400</v>
      </c>
      <c r="C655" s="153" t="s">
        <v>575</v>
      </c>
      <c r="D655" s="154">
        <v>43252</v>
      </c>
      <c r="E655" s="152" t="s">
        <v>160</v>
      </c>
      <c r="F655" s="152" t="s">
        <v>572</v>
      </c>
      <c r="G655" s="152" t="s">
        <v>558</v>
      </c>
      <c r="H655" s="66">
        <v>882319705</v>
      </c>
      <c r="I655" s="66">
        <f t="shared" si="12"/>
        <v>935258887.3000001</v>
      </c>
      <c r="J655" s="155" t="s">
        <v>203</v>
      </c>
      <c r="K655" s="80" t="s">
        <v>204</v>
      </c>
      <c r="L655" s="156" t="s">
        <v>791</v>
      </c>
    </row>
    <row r="656" spans="2:12" ht="38.25">
      <c r="B656" s="152">
        <v>72121400</v>
      </c>
      <c r="C656" s="153" t="s">
        <v>576</v>
      </c>
      <c r="D656" s="154">
        <v>43374</v>
      </c>
      <c r="E656" s="152" t="s">
        <v>287</v>
      </c>
      <c r="F656" s="152" t="s">
        <v>572</v>
      </c>
      <c r="G656" s="152" t="s">
        <v>577</v>
      </c>
      <c r="H656" s="66">
        <v>3500000000</v>
      </c>
      <c r="I656" s="66">
        <f t="shared" si="12"/>
        <v>3710000000</v>
      </c>
      <c r="J656" s="155" t="s">
        <v>357</v>
      </c>
      <c r="K656" s="80" t="s">
        <v>204</v>
      </c>
      <c r="L656" s="156" t="s">
        <v>791</v>
      </c>
    </row>
    <row r="657" spans="2:12" ht="38.25">
      <c r="B657" s="152">
        <v>72121400</v>
      </c>
      <c r="C657" s="153" t="s">
        <v>578</v>
      </c>
      <c r="D657" s="154">
        <v>43252</v>
      </c>
      <c r="E657" s="152" t="s">
        <v>160</v>
      </c>
      <c r="F657" s="152" t="s">
        <v>508</v>
      </c>
      <c r="G657" s="152" t="s">
        <v>558</v>
      </c>
      <c r="H657" s="66">
        <v>291460184</v>
      </c>
      <c r="I657" s="66">
        <f t="shared" si="12"/>
        <v>308947795.04</v>
      </c>
      <c r="J657" s="155" t="s">
        <v>203</v>
      </c>
      <c r="K657" s="80" t="s">
        <v>204</v>
      </c>
      <c r="L657" s="156" t="s">
        <v>791</v>
      </c>
    </row>
    <row r="658" spans="2:12" ht="45" customHeight="1">
      <c r="B658" s="152">
        <v>72121400</v>
      </c>
      <c r="C658" s="153" t="s">
        <v>579</v>
      </c>
      <c r="D658" s="154">
        <v>43252</v>
      </c>
      <c r="E658" s="152" t="s">
        <v>160</v>
      </c>
      <c r="F658" s="152" t="s">
        <v>508</v>
      </c>
      <c r="G658" s="152" t="s">
        <v>211</v>
      </c>
      <c r="H658" s="66">
        <v>103095378</v>
      </c>
      <c r="I658" s="66">
        <f t="shared" si="12"/>
        <v>109281100.68</v>
      </c>
      <c r="J658" s="155" t="s">
        <v>203</v>
      </c>
      <c r="K658" s="80" t="s">
        <v>204</v>
      </c>
      <c r="L658" s="156" t="s">
        <v>791</v>
      </c>
    </row>
    <row r="659" spans="2:12" ht="33.75" customHeight="1">
      <c r="B659" s="152">
        <v>72121400</v>
      </c>
      <c r="C659" s="153" t="s">
        <v>580</v>
      </c>
      <c r="D659" s="154">
        <v>43252</v>
      </c>
      <c r="E659" s="152" t="s">
        <v>160</v>
      </c>
      <c r="F659" s="152" t="s">
        <v>510</v>
      </c>
      <c r="G659" s="152" t="s">
        <v>211</v>
      </c>
      <c r="H659" s="66">
        <v>27614133</v>
      </c>
      <c r="I659" s="66">
        <f t="shared" si="12"/>
        <v>29270980.98</v>
      </c>
      <c r="J659" s="155" t="s">
        <v>203</v>
      </c>
      <c r="K659" s="80" t="s">
        <v>204</v>
      </c>
      <c r="L659" s="156" t="s">
        <v>791</v>
      </c>
    </row>
    <row r="660" spans="2:12" ht="38.25">
      <c r="B660" s="152">
        <v>72121400</v>
      </c>
      <c r="C660" s="153" t="s">
        <v>581</v>
      </c>
      <c r="D660" s="154">
        <v>43374</v>
      </c>
      <c r="E660" s="152" t="s">
        <v>160</v>
      </c>
      <c r="F660" s="152" t="s">
        <v>508</v>
      </c>
      <c r="G660" s="152" t="s">
        <v>458</v>
      </c>
      <c r="H660" s="66">
        <v>750000000</v>
      </c>
      <c r="I660" s="66">
        <f t="shared" si="12"/>
        <v>795000000</v>
      </c>
      <c r="J660" s="155" t="s">
        <v>357</v>
      </c>
      <c r="K660" s="80" t="s">
        <v>204</v>
      </c>
      <c r="L660" s="156" t="s">
        <v>791</v>
      </c>
    </row>
    <row r="661" spans="2:12" ht="38.25">
      <c r="B661" s="152">
        <v>72121400</v>
      </c>
      <c r="C661" s="153" t="s">
        <v>582</v>
      </c>
      <c r="D661" s="154">
        <v>43374</v>
      </c>
      <c r="E661" s="152" t="s">
        <v>160</v>
      </c>
      <c r="F661" s="152" t="s">
        <v>508</v>
      </c>
      <c r="G661" s="152" t="s">
        <v>211</v>
      </c>
      <c r="H661" s="66">
        <v>270000000</v>
      </c>
      <c r="I661" s="66">
        <f t="shared" si="12"/>
        <v>286200000</v>
      </c>
      <c r="J661" s="155" t="s">
        <v>357</v>
      </c>
      <c r="K661" s="80" t="s">
        <v>204</v>
      </c>
      <c r="L661" s="156" t="s">
        <v>791</v>
      </c>
    </row>
    <row r="662" spans="2:12" ht="46.5" customHeight="1">
      <c r="B662" s="152">
        <v>81101500</v>
      </c>
      <c r="C662" s="153" t="s">
        <v>583</v>
      </c>
      <c r="D662" s="154">
        <v>43374</v>
      </c>
      <c r="E662" s="152" t="s">
        <v>160</v>
      </c>
      <c r="F662" s="152" t="s">
        <v>460</v>
      </c>
      <c r="G662" s="152" t="s">
        <v>211</v>
      </c>
      <c r="H662" s="66">
        <v>20000000</v>
      </c>
      <c r="I662" s="66">
        <f t="shared" si="12"/>
        <v>21200000</v>
      </c>
      <c r="J662" s="155" t="s">
        <v>357</v>
      </c>
      <c r="K662" s="80" t="s">
        <v>204</v>
      </c>
      <c r="L662" s="156" t="s">
        <v>791</v>
      </c>
    </row>
    <row r="663" spans="2:12" ht="38.25">
      <c r="B663" s="152">
        <v>72121400</v>
      </c>
      <c r="C663" s="153" t="s">
        <v>584</v>
      </c>
      <c r="D663" s="154">
        <v>43374</v>
      </c>
      <c r="E663" s="152" t="s">
        <v>160</v>
      </c>
      <c r="F663" s="152" t="s">
        <v>508</v>
      </c>
      <c r="G663" s="152" t="s">
        <v>211</v>
      </c>
      <c r="H663" s="66">
        <v>149654588</v>
      </c>
      <c r="I663" s="66">
        <f t="shared" si="12"/>
        <v>158633863.28</v>
      </c>
      <c r="J663" s="155" t="s">
        <v>357</v>
      </c>
      <c r="K663" s="80" t="s">
        <v>204</v>
      </c>
      <c r="L663" s="156" t="s">
        <v>791</v>
      </c>
    </row>
    <row r="664" spans="2:12" ht="38.25">
      <c r="B664" s="152">
        <v>72121400</v>
      </c>
      <c r="C664" s="153" t="s">
        <v>585</v>
      </c>
      <c r="D664" s="154">
        <v>43191</v>
      </c>
      <c r="E664" s="152" t="s">
        <v>160</v>
      </c>
      <c r="F664" s="152" t="s">
        <v>508</v>
      </c>
      <c r="G664" s="152" t="s">
        <v>211</v>
      </c>
      <c r="H664" s="66">
        <v>380000000</v>
      </c>
      <c r="I664" s="66">
        <f t="shared" si="12"/>
        <v>402800000</v>
      </c>
      <c r="J664" s="155" t="s">
        <v>203</v>
      </c>
      <c r="K664" s="80" t="s">
        <v>204</v>
      </c>
      <c r="L664" s="156" t="s">
        <v>791</v>
      </c>
    </row>
    <row r="665" spans="2:12" ht="33" customHeight="1">
      <c r="B665" s="152">
        <v>72121400</v>
      </c>
      <c r="C665" s="153" t="s">
        <v>586</v>
      </c>
      <c r="D665" s="154">
        <v>43313</v>
      </c>
      <c r="E665" s="152" t="s">
        <v>159</v>
      </c>
      <c r="F665" s="152" t="s">
        <v>572</v>
      </c>
      <c r="G665" s="152" t="s">
        <v>211</v>
      </c>
      <c r="H665" s="66">
        <v>1000000000</v>
      </c>
      <c r="I665" s="66">
        <f t="shared" si="12"/>
        <v>1060000000</v>
      </c>
      <c r="J665" s="155" t="s">
        <v>357</v>
      </c>
      <c r="K665" s="80" t="s">
        <v>204</v>
      </c>
      <c r="L665" s="156" t="s">
        <v>791</v>
      </c>
    </row>
    <row r="666" spans="2:12" ht="36" customHeight="1">
      <c r="B666" s="152">
        <v>72121400</v>
      </c>
      <c r="C666" s="153" t="s">
        <v>587</v>
      </c>
      <c r="D666" s="154">
        <v>43252</v>
      </c>
      <c r="E666" s="152" t="s">
        <v>162</v>
      </c>
      <c r="F666" s="152" t="s">
        <v>572</v>
      </c>
      <c r="G666" s="152" t="s">
        <v>211</v>
      </c>
      <c r="H666" s="66">
        <v>1160000000</v>
      </c>
      <c r="I666" s="66">
        <f t="shared" si="12"/>
        <v>1229600000</v>
      </c>
      <c r="J666" s="155" t="s">
        <v>357</v>
      </c>
      <c r="K666" s="80" t="s">
        <v>204</v>
      </c>
      <c r="L666" s="156" t="s">
        <v>791</v>
      </c>
    </row>
    <row r="667" spans="2:12" ht="45.75" customHeight="1">
      <c r="B667" s="152">
        <v>72121400</v>
      </c>
      <c r="C667" s="153" t="s">
        <v>588</v>
      </c>
      <c r="D667" s="154">
        <v>43374</v>
      </c>
      <c r="E667" s="152" t="s">
        <v>160</v>
      </c>
      <c r="F667" s="152" t="s">
        <v>234</v>
      </c>
      <c r="G667" s="152" t="s">
        <v>211</v>
      </c>
      <c r="H667" s="66">
        <v>40000000</v>
      </c>
      <c r="I667" s="66">
        <f t="shared" si="12"/>
        <v>42400000</v>
      </c>
      <c r="J667" s="155" t="s">
        <v>357</v>
      </c>
      <c r="K667" s="80" t="s">
        <v>204</v>
      </c>
      <c r="L667" s="156" t="s">
        <v>791</v>
      </c>
    </row>
    <row r="668" spans="2:12" ht="46.5" customHeight="1">
      <c r="B668" s="152">
        <v>72121400</v>
      </c>
      <c r="C668" s="153" t="s">
        <v>589</v>
      </c>
      <c r="D668" s="154">
        <v>43374</v>
      </c>
      <c r="E668" s="152" t="s">
        <v>160</v>
      </c>
      <c r="F668" s="152" t="s">
        <v>508</v>
      </c>
      <c r="G668" s="152" t="s">
        <v>211</v>
      </c>
      <c r="H668" s="66">
        <v>60000000</v>
      </c>
      <c r="I668" s="66">
        <f t="shared" si="12"/>
        <v>63600000</v>
      </c>
      <c r="J668" s="155" t="s">
        <v>357</v>
      </c>
      <c r="K668" s="80" t="s">
        <v>204</v>
      </c>
      <c r="L668" s="156" t="s">
        <v>791</v>
      </c>
    </row>
    <row r="669" spans="2:12" ht="38.25">
      <c r="B669" s="152">
        <v>72121400</v>
      </c>
      <c r="C669" s="153" t="s">
        <v>590</v>
      </c>
      <c r="D669" s="154">
        <v>43282</v>
      </c>
      <c r="E669" s="152" t="s">
        <v>159</v>
      </c>
      <c r="F669" s="152" t="s">
        <v>508</v>
      </c>
      <c r="G669" s="152" t="s">
        <v>211</v>
      </c>
      <c r="H669" s="66">
        <f>386261159*1.1</f>
        <v>424887274.90000004</v>
      </c>
      <c r="I669" s="66">
        <f t="shared" si="12"/>
        <v>450380511.39400005</v>
      </c>
      <c r="J669" s="155" t="s">
        <v>357</v>
      </c>
      <c r="K669" s="80" t="s">
        <v>204</v>
      </c>
      <c r="L669" s="156" t="s">
        <v>791</v>
      </c>
    </row>
    <row r="670" spans="2:12" ht="74.25" customHeight="1">
      <c r="B670" s="170">
        <v>80111600</v>
      </c>
      <c r="C670" s="153" t="s">
        <v>591</v>
      </c>
      <c r="D670" s="154">
        <v>43101</v>
      </c>
      <c r="E670" s="152" t="s">
        <v>159</v>
      </c>
      <c r="F670" s="152" t="s">
        <v>469</v>
      </c>
      <c r="G670" s="152" t="s">
        <v>211</v>
      </c>
      <c r="H670" s="66">
        <v>21990000</v>
      </c>
      <c r="I670" s="66">
        <v>21990000</v>
      </c>
      <c r="J670" s="155" t="s">
        <v>203</v>
      </c>
      <c r="K670" s="80" t="s">
        <v>204</v>
      </c>
      <c r="L670" s="156" t="s">
        <v>791</v>
      </c>
    </row>
    <row r="671" spans="2:12" ht="74.25" customHeight="1">
      <c r="B671" s="170">
        <v>80111600</v>
      </c>
      <c r="C671" s="153" t="s">
        <v>591</v>
      </c>
      <c r="D671" s="154">
        <v>43102</v>
      </c>
      <c r="E671" s="152" t="s">
        <v>159</v>
      </c>
      <c r="F671" s="152" t="s">
        <v>469</v>
      </c>
      <c r="G671" s="152" t="s">
        <v>211</v>
      </c>
      <c r="H671" s="66">
        <v>21990000</v>
      </c>
      <c r="I671" s="66">
        <v>21990000</v>
      </c>
      <c r="J671" s="155" t="s">
        <v>203</v>
      </c>
      <c r="K671" s="80" t="s">
        <v>204</v>
      </c>
      <c r="L671" s="156" t="s">
        <v>791</v>
      </c>
    </row>
    <row r="672" spans="2:12" ht="78" customHeight="1">
      <c r="B672" s="170">
        <v>80111600</v>
      </c>
      <c r="C672" s="153" t="s">
        <v>591</v>
      </c>
      <c r="D672" s="154">
        <v>43102</v>
      </c>
      <c r="E672" s="152" t="s">
        <v>159</v>
      </c>
      <c r="F672" s="152" t="s">
        <v>469</v>
      </c>
      <c r="G672" s="152" t="s">
        <v>211</v>
      </c>
      <c r="H672" s="66">
        <v>21990000</v>
      </c>
      <c r="I672" s="66">
        <v>21990000</v>
      </c>
      <c r="J672" s="155" t="s">
        <v>203</v>
      </c>
      <c r="K672" s="80" t="s">
        <v>204</v>
      </c>
      <c r="L672" s="156" t="s">
        <v>791</v>
      </c>
    </row>
    <row r="673" spans="2:12" ht="70.5" customHeight="1">
      <c r="B673" s="170">
        <v>80111600</v>
      </c>
      <c r="C673" s="153" t="s">
        <v>591</v>
      </c>
      <c r="D673" s="154">
        <v>43102</v>
      </c>
      <c r="E673" s="152" t="s">
        <v>159</v>
      </c>
      <c r="F673" s="152" t="s">
        <v>469</v>
      </c>
      <c r="G673" s="152" t="s">
        <v>211</v>
      </c>
      <c r="H673" s="66">
        <v>21990000</v>
      </c>
      <c r="I673" s="66">
        <v>21990000</v>
      </c>
      <c r="J673" s="155" t="s">
        <v>203</v>
      </c>
      <c r="K673" s="80" t="s">
        <v>204</v>
      </c>
      <c r="L673" s="156" t="s">
        <v>791</v>
      </c>
    </row>
    <row r="674" spans="2:12" ht="64.5" customHeight="1">
      <c r="B674" s="170">
        <v>80111600</v>
      </c>
      <c r="C674" s="153" t="s">
        <v>592</v>
      </c>
      <c r="D674" s="154">
        <v>43103</v>
      </c>
      <c r="E674" s="152" t="s">
        <v>159</v>
      </c>
      <c r="F674" s="152" t="s">
        <v>469</v>
      </c>
      <c r="G674" s="152" t="s">
        <v>211</v>
      </c>
      <c r="H674" s="66">
        <v>12300000</v>
      </c>
      <c r="I674" s="66">
        <v>12300000</v>
      </c>
      <c r="J674" s="155" t="s">
        <v>203</v>
      </c>
      <c r="K674" s="80" t="s">
        <v>204</v>
      </c>
      <c r="L674" s="156" t="s">
        <v>791</v>
      </c>
    </row>
    <row r="675" spans="2:12" ht="58.5" customHeight="1">
      <c r="B675" s="152">
        <v>72121400</v>
      </c>
      <c r="C675" s="153" t="s">
        <v>593</v>
      </c>
      <c r="D675" s="154">
        <v>43132</v>
      </c>
      <c r="E675" s="152" t="s">
        <v>161</v>
      </c>
      <c r="F675" s="152" t="s">
        <v>572</v>
      </c>
      <c r="G675" s="152" t="s">
        <v>458</v>
      </c>
      <c r="H675" s="66">
        <v>1267633333.3333333</v>
      </c>
      <c r="I675" s="66">
        <f aca="true" t="shared" si="13" ref="I675:I695">1.06*H675</f>
        <v>1343691333.3333333</v>
      </c>
      <c r="J675" s="155" t="s">
        <v>203</v>
      </c>
      <c r="K675" s="80" t="s">
        <v>204</v>
      </c>
      <c r="L675" s="156" t="s">
        <v>791</v>
      </c>
    </row>
    <row r="676" spans="2:12" ht="74.25" customHeight="1">
      <c r="B676" s="152">
        <v>81101500</v>
      </c>
      <c r="C676" s="153" t="s">
        <v>594</v>
      </c>
      <c r="D676" s="154">
        <v>43132</v>
      </c>
      <c r="E676" s="152" t="s">
        <v>161</v>
      </c>
      <c r="F676" s="152" t="s">
        <v>460</v>
      </c>
      <c r="G676" s="152" t="s">
        <v>458</v>
      </c>
      <c r="H676" s="66">
        <v>101410666.66666675</v>
      </c>
      <c r="I676" s="66">
        <f t="shared" si="13"/>
        <v>107495306.66666676</v>
      </c>
      <c r="J676" s="155" t="s">
        <v>203</v>
      </c>
      <c r="K676" s="80" t="s">
        <v>204</v>
      </c>
      <c r="L676" s="156" t="s">
        <v>791</v>
      </c>
    </row>
    <row r="677" spans="2:12" ht="70.5" customHeight="1">
      <c r="B677" s="152">
        <v>81101500</v>
      </c>
      <c r="C677" s="153" t="s">
        <v>595</v>
      </c>
      <c r="D677" s="154">
        <v>43132</v>
      </c>
      <c r="E677" s="152">
        <v>8</v>
      </c>
      <c r="F677" s="152" t="s">
        <v>460</v>
      </c>
      <c r="G677" s="152" t="s">
        <v>458</v>
      </c>
      <c r="H677" s="66">
        <v>309080177</v>
      </c>
      <c r="I677" s="66">
        <f t="shared" si="13"/>
        <v>327624987.62</v>
      </c>
      <c r="J677" s="155" t="s">
        <v>203</v>
      </c>
      <c r="K677" s="80" t="s">
        <v>204</v>
      </c>
      <c r="L677" s="156" t="s">
        <v>791</v>
      </c>
    </row>
    <row r="678" spans="2:12" ht="34.5" customHeight="1">
      <c r="B678" s="152">
        <v>81101500</v>
      </c>
      <c r="C678" s="153" t="s">
        <v>596</v>
      </c>
      <c r="D678" s="154">
        <v>43252</v>
      </c>
      <c r="E678" s="152">
        <v>6</v>
      </c>
      <c r="F678" s="152" t="s">
        <v>460</v>
      </c>
      <c r="G678" s="152" t="s">
        <v>396</v>
      </c>
      <c r="H678" s="66">
        <v>1048027822</v>
      </c>
      <c r="I678" s="66">
        <f t="shared" si="13"/>
        <v>1110909491.3200002</v>
      </c>
      <c r="J678" s="155" t="s">
        <v>357</v>
      </c>
      <c r="K678" s="80" t="s">
        <v>204</v>
      </c>
      <c r="L678" s="156" t="s">
        <v>791</v>
      </c>
    </row>
    <row r="679" spans="2:12" ht="74.25" customHeight="1">
      <c r="B679" s="152">
        <v>81101500</v>
      </c>
      <c r="C679" s="153" t="s">
        <v>597</v>
      </c>
      <c r="D679" s="154">
        <v>43132</v>
      </c>
      <c r="E679" s="152">
        <v>6</v>
      </c>
      <c r="F679" s="152" t="s">
        <v>460</v>
      </c>
      <c r="G679" s="152" t="s">
        <v>458</v>
      </c>
      <c r="H679" s="66">
        <v>193514136</v>
      </c>
      <c r="I679" s="66">
        <f t="shared" si="13"/>
        <v>205124984.16</v>
      </c>
      <c r="J679" s="155" t="s">
        <v>203</v>
      </c>
      <c r="K679" s="80" t="s">
        <v>204</v>
      </c>
      <c r="L679" s="156" t="s">
        <v>791</v>
      </c>
    </row>
    <row r="680" spans="2:12" ht="74.25" customHeight="1">
      <c r="B680" s="152">
        <v>81101500</v>
      </c>
      <c r="C680" s="153" t="s">
        <v>598</v>
      </c>
      <c r="D680" s="154">
        <v>43132</v>
      </c>
      <c r="E680" s="152">
        <v>3</v>
      </c>
      <c r="F680" s="152" t="s">
        <v>234</v>
      </c>
      <c r="G680" s="152" t="s">
        <v>599</v>
      </c>
      <c r="H680" s="66">
        <v>33255599</v>
      </c>
      <c r="I680" s="66">
        <f t="shared" si="13"/>
        <v>35250934.940000005</v>
      </c>
      <c r="J680" s="155" t="s">
        <v>203</v>
      </c>
      <c r="K680" s="80" t="s">
        <v>204</v>
      </c>
      <c r="L680" s="156" t="s">
        <v>791</v>
      </c>
    </row>
    <row r="681" spans="2:12" ht="30.75" customHeight="1">
      <c r="B681" s="152">
        <v>72121400</v>
      </c>
      <c r="C681" s="153" t="s">
        <v>600</v>
      </c>
      <c r="D681" s="154">
        <v>43221</v>
      </c>
      <c r="E681" s="152">
        <v>8</v>
      </c>
      <c r="F681" s="152" t="s">
        <v>572</v>
      </c>
      <c r="G681" s="152" t="s">
        <v>458</v>
      </c>
      <c r="H681" s="66">
        <v>8869662649</v>
      </c>
      <c r="I681" s="66">
        <f t="shared" si="13"/>
        <v>9401842407.94</v>
      </c>
      <c r="J681" s="155" t="s">
        <v>203</v>
      </c>
      <c r="K681" s="80" t="s">
        <v>204</v>
      </c>
      <c r="L681" s="156" t="s">
        <v>791</v>
      </c>
    </row>
    <row r="682" spans="2:12" ht="38.25">
      <c r="B682" s="152">
        <v>72121400</v>
      </c>
      <c r="C682" s="153" t="s">
        <v>601</v>
      </c>
      <c r="D682" s="154">
        <v>43221</v>
      </c>
      <c r="E682" s="152">
        <v>4</v>
      </c>
      <c r="F682" s="152" t="s">
        <v>508</v>
      </c>
      <c r="G682" s="152" t="s">
        <v>211</v>
      </c>
      <c r="H682" s="66">
        <v>485279127</v>
      </c>
      <c r="I682" s="66">
        <f t="shared" si="13"/>
        <v>514395874.62</v>
      </c>
      <c r="J682" s="155" t="s">
        <v>203</v>
      </c>
      <c r="K682" s="80" t="s">
        <v>204</v>
      </c>
      <c r="L682" s="156" t="s">
        <v>791</v>
      </c>
    </row>
    <row r="683" spans="2:12" ht="38.25">
      <c r="B683" s="152">
        <v>81101500</v>
      </c>
      <c r="C683" s="153" t="s">
        <v>602</v>
      </c>
      <c r="D683" s="154">
        <v>43221</v>
      </c>
      <c r="E683" s="152">
        <v>4</v>
      </c>
      <c r="F683" s="152" t="s">
        <v>234</v>
      </c>
      <c r="G683" s="152" t="s">
        <v>211</v>
      </c>
      <c r="H683" s="66">
        <v>38822330</v>
      </c>
      <c r="I683" s="66">
        <f t="shared" si="13"/>
        <v>41151669.800000004</v>
      </c>
      <c r="J683" s="155" t="s">
        <v>203</v>
      </c>
      <c r="K683" s="80" t="s">
        <v>204</v>
      </c>
      <c r="L683" s="156" t="s">
        <v>791</v>
      </c>
    </row>
    <row r="684" spans="2:12" ht="33" customHeight="1">
      <c r="B684" s="152">
        <v>72121400</v>
      </c>
      <c r="C684" s="153" t="s">
        <v>603</v>
      </c>
      <c r="D684" s="154">
        <v>43313</v>
      </c>
      <c r="E684" s="152">
        <v>6</v>
      </c>
      <c r="F684" s="152" t="s">
        <v>572</v>
      </c>
      <c r="G684" s="152" t="s">
        <v>458</v>
      </c>
      <c r="H684" s="66">
        <v>1423357664</v>
      </c>
      <c r="I684" s="66">
        <f t="shared" si="13"/>
        <v>1508759123.8400002</v>
      </c>
      <c r="J684" s="155" t="s">
        <v>357</v>
      </c>
      <c r="K684" s="80" t="s">
        <v>204</v>
      </c>
      <c r="L684" s="156" t="s">
        <v>791</v>
      </c>
    </row>
    <row r="685" spans="2:12" ht="51">
      <c r="B685" s="152">
        <v>81101500</v>
      </c>
      <c r="C685" s="153" t="s">
        <v>604</v>
      </c>
      <c r="D685" s="154">
        <v>43313</v>
      </c>
      <c r="E685" s="152">
        <v>6</v>
      </c>
      <c r="F685" s="152" t="s">
        <v>460</v>
      </c>
      <c r="G685" s="152" t="s">
        <v>458</v>
      </c>
      <c r="H685" s="66">
        <v>99635036</v>
      </c>
      <c r="I685" s="66">
        <f t="shared" si="13"/>
        <v>105613138.16000001</v>
      </c>
      <c r="J685" s="155" t="s">
        <v>357</v>
      </c>
      <c r="K685" s="80" t="s">
        <v>204</v>
      </c>
      <c r="L685" s="156" t="s">
        <v>791</v>
      </c>
    </row>
    <row r="686" spans="2:12" ht="38.25">
      <c r="B686" s="152">
        <v>72121400</v>
      </c>
      <c r="C686" s="153" t="s">
        <v>605</v>
      </c>
      <c r="D686" s="154">
        <v>43282</v>
      </c>
      <c r="E686" s="152">
        <v>3</v>
      </c>
      <c r="F686" s="152" t="s">
        <v>508</v>
      </c>
      <c r="G686" s="157" t="s">
        <v>211</v>
      </c>
      <c r="H686" s="66">
        <v>328638333</v>
      </c>
      <c r="I686" s="66">
        <f t="shared" si="13"/>
        <v>348356632.98</v>
      </c>
      <c r="J686" s="155" t="s">
        <v>203</v>
      </c>
      <c r="K686" s="80" t="s">
        <v>204</v>
      </c>
      <c r="L686" s="156" t="s">
        <v>791</v>
      </c>
    </row>
    <row r="687" spans="2:12" ht="38.25">
      <c r="B687" s="152">
        <v>72121400</v>
      </c>
      <c r="C687" s="153" t="s">
        <v>606</v>
      </c>
      <c r="D687" s="154">
        <v>43282</v>
      </c>
      <c r="E687" s="152">
        <v>4</v>
      </c>
      <c r="F687" s="152" t="s">
        <v>508</v>
      </c>
      <c r="G687" s="157" t="s">
        <v>211</v>
      </c>
      <c r="H687" s="66">
        <v>258228459</v>
      </c>
      <c r="I687" s="66">
        <f t="shared" si="13"/>
        <v>273722166.54</v>
      </c>
      <c r="J687" s="155" t="s">
        <v>203</v>
      </c>
      <c r="K687" s="80" t="s">
        <v>204</v>
      </c>
      <c r="L687" s="156" t="s">
        <v>791</v>
      </c>
    </row>
    <row r="688" spans="2:12" ht="48.75" customHeight="1">
      <c r="B688" s="152">
        <v>81101500</v>
      </c>
      <c r="C688" s="153" t="s">
        <v>607</v>
      </c>
      <c r="D688" s="154">
        <v>43282</v>
      </c>
      <c r="E688" s="152">
        <v>4</v>
      </c>
      <c r="F688" s="152" t="s">
        <v>234</v>
      </c>
      <c r="G688" s="157" t="s">
        <v>211</v>
      </c>
      <c r="H688" s="66">
        <v>20658277</v>
      </c>
      <c r="I688" s="66">
        <f t="shared" si="13"/>
        <v>21897773.62</v>
      </c>
      <c r="J688" s="155" t="s">
        <v>203</v>
      </c>
      <c r="K688" s="80" t="s">
        <v>204</v>
      </c>
      <c r="L688" s="156" t="s">
        <v>791</v>
      </c>
    </row>
    <row r="689" spans="2:12" ht="63" customHeight="1">
      <c r="B689" s="152">
        <v>72121400</v>
      </c>
      <c r="C689" s="153" t="s">
        <v>608</v>
      </c>
      <c r="D689" s="154">
        <v>43191</v>
      </c>
      <c r="E689" s="152">
        <v>4</v>
      </c>
      <c r="F689" s="152" t="s">
        <v>508</v>
      </c>
      <c r="G689" s="157" t="s">
        <v>211</v>
      </c>
      <c r="H689" s="66">
        <v>450000000</v>
      </c>
      <c r="I689" s="66">
        <f t="shared" si="13"/>
        <v>477000000</v>
      </c>
      <c r="J689" s="155" t="s">
        <v>203</v>
      </c>
      <c r="K689" s="80" t="s">
        <v>204</v>
      </c>
      <c r="L689" s="156" t="s">
        <v>791</v>
      </c>
    </row>
    <row r="690" spans="2:12" ht="49.5" customHeight="1">
      <c r="B690" s="152">
        <v>72121400</v>
      </c>
      <c r="C690" s="153" t="s">
        <v>609</v>
      </c>
      <c r="D690" s="154">
        <v>43252</v>
      </c>
      <c r="E690" s="152">
        <v>7</v>
      </c>
      <c r="F690" s="152" t="s">
        <v>572</v>
      </c>
      <c r="G690" s="157" t="s">
        <v>458</v>
      </c>
      <c r="H690" s="66">
        <v>10500000000</v>
      </c>
      <c r="I690" s="66">
        <f t="shared" si="13"/>
        <v>11130000000</v>
      </c>
      <c r="J690" s="155" t="s">
        <v>357</v>
      </c>
      <c r="K690" s="80" t="s">
        <v>204</v>
      </c>
      <c r="L690" s="156" t="s">
        <v>791</v>
      </c>
    </row>
    <row r="691" spans="2:12" ht="38.25">
      <c r="B691" s="152">
        <v>72121400</v>
      </c>
      <c r="C691" s="153" t="s">
        <v>610</v>
      </c>
      <c r="D691" s="154">
        <v>43282</v>
      </c>
      <c r="E691" s="152">
        <v>4</v>
      </c>
      <c r="F691" s="152" t="s">
        <v>508</v>
      </c>
      <c r="G691" s="157" t="s">
        <v>211</v>
      </c>
      <c r="H691" s="66">
        <v>350000000</v>
      </c>
      <c r="I691" s="66">
        <f t="shared" si="13"/>
        <v>371000000</v>
      </c>
      <c r="J691" s="155" t="s">
        <v>203</v>
      </c>
      <c r="K691" s="80" t="s">
        <v>204</v>
      </c>
      <c r="L691" s="156" t="s">
        <v>791</v>
      </c>
    </row>
    <row r="692" spans="2:12" ht="60.75" customHeight="1">
      <c r="B692" s="152">
        <v>72121400</v>
      </c>
      <c r="C692" s="153" t="s">
        <v>611</v>
      </c>
      <c r="D692" s="154">
        <v>43282</v>
      </c>
      <c r="E692" s="152">
        <v>6</v>
      </c>
      <c r="F692" s="152" t="s">
        <v>508</v>
      </c>
      <c r="G692" s="157" t="s">
        <v>211</v>
      </c>
      <c r="H692" s="66">
        <v>1300000000</v>
      </c>
      <c r="I692" s="66">
        <f t="shared" si="13"/>
        <v>1378000000</v>
      </c>
      <c r="J692" s="155" t="s">
        <v>357</v>
      </c>
      <c r="K692" s="80" t="s">
        <v>204</v>
      </c>
      <c r="L692" s="156" t="s">
        <v>791</v>
      </c>
    </row>
    <row r="693" spans="2:12" ht="45" customHeight="1">
      <c r="B693" s="152">
        <v>72121400</v>
      </c>
      <c r="C693" s="153" t="s">
        <v>612</v>
      </c>
      <c r="D693" s="154">
        <v>43282</v>
      </c>
      <c r="E693" s="152">
        <v>5</v>
      </c>
      <c r="F693" s="152" t="s">
        <v>572</v>
      </c>
      <c r="G693" s="157" t="s">
        <v>458</v>
      </c>
      <c r="H693" s="66">
        <v>1366784105</v>
      </c>
      <c r="I693" s="66">
        <f t="shared" si="13"/>
        <v>1448791151.3000002</v>
      </c>
      <c r="J693" s="155" t="s">
        <v>203</v>
      </c>
      <c r="K693" s="80" t="s">
        <v>204</v>
      </c>
      <c r="L693" s="156" t="s">
        <v>791</v>
      </c>
    </row>
    <row r="694" spans="2:12" ht="47.25" customHeight="1">
      <c r="B694" s="152">
        <v>72121400</v>
      </c>
      <c r="C694" s="153" t="s">
        <v>613</v>
      </c>
      <c r="D694" s="154">
        <v>43282</v>
      </c>
      <c r="E694" s="152">
        <v>5</v>
      </c>
      <c r="F694" s="152" t="s">
        <v>508</v>
      </c>
      <c r="G694" s="157" t="s">
        <v>458</v>
      </c>
      <c r="H694" s="66">
        <v>537652945</v>
      </c>
      <c r="I694" s="66">
        <f t="shared" si="13"/>
        <v>569912121.7</v>
      </c>
      <c r="J694" s="155" t="s">
        <v>203</v>
      </c>
      <c r="K694" s="80" t="s">
        <v>204</v>
      </c>
      <c r="L694" s="156" t="s">
        <v>791</v>
      </c>
    </row>
    <row r="695" spans="2:12" ht="47.25" customHeight="1">
      <c r="B695" s="152">
        <v>72121400</v>
      </c>
      <c r="C695" s="153" t="s">
        <v>614</v>
      </c>
      <c r="D695" s="154">
        <v>43282</v>
      </c>
      <c r="E695" s="152">
        <v>4</v>
      </c>
      <c r="F695" s="152" t="s">
        <v>508</v>
      </c>
      <c r="G695" s="157" t="s">
        <v>458</v>
      </c>
      <c r="H695" s="66">
        <v>392405383</v>
      </c>
      <c r="I695" s="66">
        <f t="shared" si="13"/>
        <v>415949705.98</v>
      </c>
      <c r="J695" s="155" t="s">
        <v>203</v>
      </c>
      <c r="K695" s="80" t="s">
        <v>204</v>
      </c>
      <c r="L695" s="156" t="s">
        <v>791</v>
      </c>
    </row>
    <row r="696" spans="2:12" ht="127.5" customHeight="1" thickBot="1">
      <c r="B696" s="152">
        <v>72141003</v>
      </c>
      <c r="C696" s="158" t="s">
        <v>615</v>
      </c>
      <c r="D696" s="159" t="s">
        <v>37</v>
      </c>
      <c r="E696" s="159" t="s">
        <v>205</v>
      </c>
      <c r="F696" s="159" t="s">
        <v>469</v>
      </c>
      <c r="G696" s="159" t="s">
        <v>616</v>
      </c>
      <c r="H696" s="67">
        <v>150873250</v>
      </c>
      <c r="I696" s="68">
        <v>150873250</v>
      </c>
      <c r="J696" s="159" t="s">
        <v>203</v>
      </c>
      <c r="K696" s="80" t="s">
        <v>204</v>
      </c>
      <c r="L696" s="160" t="s">
        <v>792</v>
      </c>
    </row>
    <row r="697" spans="2:12" ht="115.5" customHeight="1" thickBot="1">
      <c r="B697" s="161">
        <v>72141003</v>
      </c>
      <c r="C697" s="162" t="s">
        <v>617</v>
      </c>
      <c r="D697" s="163" t="s">
        <v>37</v>
      </c>
      <c r="E697" s="163" t="s">
        <v>205</v>
      </c>
      <c r="F697" s="163" t="s">
        <v>469</v>
      </c>
      <c r="G697" s="163" t="s">
        <v>211</v>
      </c>
      <c r="H697" s="69" t="s">
        <v>618</v>
      </c>
      <c r="I697" s="70" t="s">
        <v>618</v>
      </c>
      <c r="J697" s="163" t="s">
        <v>203</v>
      </c>
      <c r="K697" s="80" t="s">
        <v>204</v>
      </c>
      <c r="L697" s="160" t="s">
        <v>792</v>
      </c>
    </row>
    <row r="698" spans="2:12" ht="149.25" customHeight="1">
      <c r="B698" s="161">
        <v>72141003</v>
      </c>
      <c r="C698" s="162" t="s">
        <v>619</v>
      </c>
      <c r="D698" s="163" t="s">
        <v>37</v>
      </c>
      <c r="E698" s="164" t="s">
        <v>162</v>
      </c>
      <c r="F698" s="164" t="s">
        <v>365</v>
      </c>
      <c r="G698" s="164" t="s">
        <v>211</v>
      </c>
      <c r="H698" s="71" t="s">
        <v>620</v>
      </c>
      <c r="I698" s="71" t="s">
        <v>620</v>
      </c>
      <c r="J698" s="163" t="s">
        <v>203</v>
      </c>
      <c r="K698" s="80" t="s">
        <v>204</v>
      </c>
      <c r="L698" s="160" t="s">
        <v>792</v>
      </c>
    </row>
    <row r="699" spans="2:12" ht="164.25" customHeight="1">
      <c r="B699" s="161">
        <v>72141003</v>
      </c>
      <c r="C699" s="162" t="s">
        <v>621</v>
      </c>
      <c r="D699" s="163" t="s">
        <v>37</v>
      </c>
      <c r="E699" s="164" t="s">
        <v>205</v>
      </c>
      <c r="F699" s="164" t="s">
        <v>365</v>
      </c>
      <c r="G699" s="164" t="s">
        <v>211</v>
      </c>
      <c r="H699" s="71" t="s">
        <v>622</v>
      </c>
      <c r="I699" s="71" t="s">
        <v>622</v>
      </c>
      <c r="J699" s="163" t="s">
        <v>203</v>
      </c>
      <c r="K699" s="80" t="s">
        <v>204</v>
      </c>
      <c r="L699" s="160" t="s">
        <v>792</v>
      </c>
    </row>
    <row r="700" spans="2:12" ht="167.25" customHeight="1">
      <c r="B700" s="161">
        <v>72141003</v>
      </c>
      <c r="C700" s="162" t="s">
        <v>623</v>
      </c>
      <c r="D700" s="163" t="s">
        <v>37</v>
      </c>
      <c r="E700" s="164" t="s">
        <v>624</v>
      </c>
      <c r="F700" s="164" t="s">
        <v>365</v>
      </c>
      <c r="G700" s="164" t="s">
        <v>211</v>
      </c>
      <c r="H700" s="71" t="s">
        <v>625</v>
      </c>
      <c r="I700" s="71" t="s">
        <v>625</v>
      </c>
      <c r="J700" s="163" t="s">
        <v>203</v>
      </c>
      <c r="K700" s="80" t="s">
        <v>204</v>
      </c>
      <c r="L700" s="160" t="s">
        <v>792</v>
      </c>
    </row>
    <row r="701" spans="2:12" ht="123" customHeight="1">
      <c r="B701" s="161">
        <v>72141003</v>
      </c>
      <c r="C701" s="162" t="s">
        <v>626</v>
      </c>
      <c r="D701" s="163" t="s">
        <v>37</v>
      </c>
      <c r="E701" s="164" t="s">
        <v>205</v>
      </c>
      <c r="F701" s="164" t="s">
        <v>365</v>
      </c>
      <c r="G701" s="164" t="s">
        <v>211</v>
      </c>
      <c r="H701" s="71" t="s">
        <v>627</v>
      </c>
      <c r="I701" s="71" t="s">
        <v>627</v>
      </c>
      <c r="J701" s="163" t="s">
        <v>203</v>
      </c>
      <c r="K701" s="80" t="s">
        <v>204</v>
      </c>
      <c r="L701" s="160" t="s">
        <v>792</v>
      </c>
    </row>
    <row r="702" spans="2:12" ht="148.5" customHeight="1">
      <c r="B702" s="161">
        <v>72141003</v>
      </c>
      <c r="C702" s="162" t="s">
        <v>628</v>
      </c>
      <c r="D702" s="163" t="s">
        <v>37</v>
      </c>
      <c r="E702" s="164" t="s">
        <v>205</v>
      </c>
      <c r="F702" s="164" t="s">
        <v>365</v>
      </c>
      <c r="G702" s="164" t="s">
        <v>211</v>
      </c>
      <c r="H702" s="71" t="s">
        <v>629</v>
      </c>
      <c r="I702" s="71" t="s">
        <v>629</v>
      </c>
      <c r="J702" s="163" t="s">
        <v>203</v>
      </c>
      <c r="K702" s="80" t="s">
        <v>204</v>
      </c>
      <c r="L702" s="160" t="s">
        <v>792</v>
      </c>
    </row>
    <row r="703" spans="2:12" ht="118.5" customHeight="1">
      <c r="B703" s="161">
        <v>72141003</v>
      </c>
      <c r="C703" s="162" t="s">
        <v>630</v>
      </c>
      <c r="D703" s="163" t="s">
        <v>37</v>
      </c>
      <c r="E703" s="164" t="s">
        <v>205</v>
      </c>
      <c r="F703" s="164" t="s">
        <v>365</v>
      </c>
      <c r="G703" s="164" t="s">
        <v>211</v>
      </c>
      <c r="H703" s="71" t="s">
        <v>631</v>
      </c>
      <c r="I703" s="71" t="s">
        <v>631</v>
      </c>
      <c r="J703" s="163" t="s">
        <v>203</v>
      </c>
      <c r="K703" s="80" t="s">
        <v>204</v>
      </c>
      <c r="L703" s="160" t="s">
        <v>792</v>
      </c>
    </row>
    <row r="704" spans="2:12" ht="126.75" customHeight="1">
      <c r="B704" s="161">
        <v>72141003</v>
      </c>
      <c r="C704" s="162" t="s">
        <v>632</v>
      </c>
      <c r="D704" s="163" t="s">
        <v>37</v>
      </c>
      <c r="E704" s="164" t="s">
        <v>205</v>
      </c>
      <c r="F704" s="164" t="s">
        <v>365</v>
      </c>
      <c r="G704" s="164" t="s">
        <v>211</v>
      </c>
      <c r="H704" s="71" t="s">
        <v>633</v>
      </c>
      <c r="I704" s="71" t="s">
        <v>633</v>
      </c>
      <c r="J704" s="163" t="s">
        <v>203</v>
      </c>
      <c r="K704" s="80" t="s">
        <v>204</v>
      </c>
      <c r="L704" s="160" t="s">
        <v>792</v>
      </c>
    </row>
    <row r="705" spans="2:12" ht="222.75" customHeight="1">
      <c r="B705" s="161">
        <v>72141003</v>
      </c>
      <c r="C705" s="162" t="s">
        <v>634</v>
      </c>
      <c r="D705" s="163" t="s">
        <v>37</v>
      </c>
      <c r="E705" s="164" t="s">
        <v>205</v>
      </c>
      <c r="F705" s="164" t="s">
        <v>365</v>
      </c>
      <c r="G705" s="164" t="s">
        <v>211</v>
      </c>
      <c r="H705" s="71" t="s">
        <v>635</v>
      </c>
      <c r="I705" s="71" t="s">
        <v>635</v>
      </c>
      <c r="J705" s="163" t="s">
        <v>203</v>
      </c>
      <c r="K705" s="80" t="s">
        <v>204</v>
      </c>
      <c r="L705" s="160" t="s">
        <v>792</v>
      </c>
    </row>
    <row r="706" spans="2:12" ht="97.5" customHeight="1">
      <c r="B706" s="161">
        <v>72141003</v>
      </c>
      <c r="C706" s="162" t="s">
        <v>636</v>
      </c>
      <c r="D706" s="163" t="s">
        <v>37</v>
      </c>
      <c r="E706" s="164" t="s">
        <v>205</v>
      </c>
      <c r="F706" s="164" t="s">
        <v>365</v>
      </c>
      <c r="G706" s="164" t="s">
        <v>211</v>
      </c>
      <c r="H706" s="71" t="s">
        <v>637</v>
      </c>
      <c r="I706" s="71" t="s">
        <v>637</v>
      </c>
      <c r="J706" s="163" t="s">
        <v>203</v>
      </c>
      <c r="K706" s="80" t="s">
        <v>204</v>
      </c>
      <c r="L706" s="160" t="s">
        <v>792</v>
      </c>
    </row>
    <row r="707" spans="2:12" ht="109.5" customHeight="1">
      <c r="B707" s="161">
        <v>72141003</v>
      </c>
      <c r="C707" s="162" t="s">
        <v>638</v>
      </c>
      <c r="D707" s="163" t="s">
        <v>37</v>
      </c>
      <c r="E707" s="164" t="s">
        <v>205</v>
      </c>
      <c r="F707" s="164" t="s">
        <v>365</v>
      </c>
      <c r="G707" s="164" t="s">
        <v>211</v>
      </c>
      <c r="H707" s="71" t="s">
        <v>639</v>
      </c>
      <c r="I707" s="71" t="s">
        <v>639</v>
      </c>
      <c r="J707" s="163" t="s">
        <v>203</v>
      </c>
      <c r="K707" s="80" t="s">
        <v>204</v>
      </c>
      <c r="L707" s="160" t="s">
        <v>792</v>
      </c>
    </row>
    <row r="708" spans="2:12" ht="114" customHeight="1">
      <c r="B708" s="161">
        <v>72141003</v>
      </c>
      <c r="C708" s="162" t="s">
        <v>640</v>
      </c>
      <c r="D708" s="163" t="s">
        <v>37</v>
      </c>
      <c r="E708" s="164" t="s">
        <v>205</v>
      </c>
      <c r="F708" s="164" t="s">
        <v>365</v>
      </c>
      <c r="G708" s="164" t="s">
        <v>211</v>
      </c>
      <c r="H708" s="71" t="s">
        <v>641</v>
      </c>
      <c r="I708" s="71" t="s">
        <v>641</v>
      </c>
      <c r="J708" s="163" t="s">
        <v>203</v>
      </c>
      <c r="K708" s="80" t="s">
        <v>204</v>
      </c>
      <c r="L708" s="160" t="s">
        <v>792</v>
      </c>
    </row>
    <row r="709" spans="2:12" ht="109.5" customHeight="1">
      <c r="B709" s="161">
        <v>72141003</v>
      </c>
      <c r="C709" s="162" t="s">
        <v>642</v>
      </c>
      <c r="D709" s="163" t="s">
        <v>37</v>
      </c>
      <c r="E709" s="164" t="s">
        <v>205</v>
      </c>
      <c r="F709" s="164" t="s">
        <v>365</v>
      </c>
      <c r="G709" s="164" t="s">
        <v>211</v>
      </c>
      <c r="H709" s="71" t="s">
        <v>637</v>
      </c>
      <c r="I709" s="71" t="s">
        <v>637</v>
      </c>
      <c r="J709" s="163" t="s">
        <v>203</v>
      </c>
      <c r="K709" s="80" t="s">
        <v>204</v>
      </c>
      <c r="L709" s="160" t="s">
        <v>792</v>
      </c>
    </row>
    <row r="710" spans="2:12" ht="150.75" customHeight="1">
      <c r="B710" s="161">
        <v>72141003</v>
      </c>
      <c r="C710" s="162" t="s">
        <v>643</v>
      </c>
      <c r="D710" s="163" t="s">
        <v>37</v>
      </c>
      <c r="E710" s="164" t="s">
        <v>205</v>
      </c>
      <c r="F710" s="164" t="s">
        <v>365</v>
      </c>
      <c r="G710" s="164" t="s">
        <v>211</v>
      </c>
      <c r="H710" s="71" t="s">
        <v>644</v>
      </c>
      <c r="I710" s="71" t="s">
        <v>644</v>
      </c>
      <c r="J710" s="163" t="s">
        <v>203</v>
      </c>
      <c r="K710" s="80" t="s">
        <v>204</v>
      </c>
      <c r="L710" s="160" t="s">
        <v>792</v>
      </c>
    </row>
    <row r="711" spans="2:12" ht="164.25" customHeight="1">
      <c r="B711" s="161">
        <v>72141003</v>
      </c>
      <c r="C711" s="162" t="s">
        <v>645</v>
      </c>
      <c r="D711" s="163" t="s">
        <v>37</v>
      </c>
      <c r="E711" s="164" t="s">
        <v>205</v>
      </c>
      <c r="F711" s="164" t="s">
        <v>365</v>
      </c>
      <c r="G711" s="164" t="s">
        <v>211</v>
      </c>
      <c r="H711" s="71" t="s">
        <v>646</v>
      </c>
      <c r="I711" s="71" t="s">
        <v>646</v>
      </c>
      <c r="J711" s="163" t="s">
        <v>203</v>
      </c>
      <c r="K711" s="80" t="s">
        <v>204</v>
      </c>
      <c r="L711" s="160" t="s">
        <v>792</v>
      </c>
    </row>
    <row r="712" spans="2:12" ht="127.5" customHeight="1">
      <c r="B712" s="161">
        <v>72141003</v>
      </c>
      <c r="C712" s="162" t="s">
        <v>647</v>
      </c>
      <c r="D712" s="163" t="s">
        <v>37</v>
      </c>
      <c r="E712" s="163" t="s">
        <v>205</v>
      </c>
      <c r="F712" s="164" t="s">
        <v>365</v>
      </c>
      <c r="G712" s="164" t="s">
        <v>211</v>
      </c>
      <c r="H712" s="69" t="s">
        <v>648</v>
      </c>
      <c r="I712" s="69" t="s">
        <v>648</v>
      </c>
      <c r="J712" s="163" t="s">
        <v>203</v>
      </c>
      <c r="K712" s="80" t="s">
        <v>204</v>
      </c>
      <c r="L712" s="160" t="s">
        <v>792</v>
      </c>
    </row>
    <row r="713" spans="2:12" ht="99.75" customHeight="1">
      <c r="B713" s="161">
        <v>72141003</v>
      </c>
      <c r="C713" s="162" t="s">
        <v>649</v>
      </c>
      <c r="D713" s="163" t="s">
        <v>37</v>
      </c>
      <c r="E713" s="163" t="s">
        <v>650</v>
      </c>
      <c r="F713" s="164" t="s">
        <v>365</v>
      </c>
      <c r="G713" s="164" t="s">
        <v>211</v>
      </c>
      <c r="H713" s="69" t="s">
        <v>651</v>
      </c>
      <c r="I713" s="69" t="s">
        <v>651</v>
      </c>
      <c r="J713" s="163" t="s">
        <v>203</v>
      </c>
      <c r="K713" s="80" t="s">
        <v>204</v>
      </c>
      <c r="L713" s="160" t="s">
        <v>792</v>
      </c>
    </row>
    <row r="714" spans="2:12" ht="191.25">
      <c r="B714" s="161">
        <v>72141003</v>
      </c>
      <c r="C714" s="162" t="s">
        <v>652</v>
      </c>
      <c r="D714" s="163" t="s">
        <v>37</v>
      </c>
      <c r="E714" s="163" t="s">
        <v>205</v>
      </c>
      <c r="F714" s="164" t="s">
        <v>365</v>
      </c>
      <c r="G714" s="164" t="s">
        <v>211</v>
      </c>
      <c r="H714" s="69" t="s">
        <v>653</v>
      </c>
      <c r="I714" s="69" t="s">
        <v>653</v>
      </c>
      <c r="J714" s="163" t="s">
        <v>203</v>
      </c>
      <c r="K714" s="80" t="s">
        <v>204</v>
      </c>
      <c r="L714" s="160" t="s">
        <v>792</v>
      </c>
    </row>
    <row r="715" spans="2:12" ht="112.5" customHeight="1">
      <c r="B715" s="161">
        <v>72141003</v>
      </c>
      <c r="C715" s="162" t="s">
        <v>654</v>
      </c>
      <c r="D715" s="163" t="s">
        <v>37</v>
      </c>
      <c r="E715" s="163" t="s">
        <v>205</v>
      </c>
      <c r="F715" s="164" t="s">
        <v>365</v>
      </c>
      <c r="G715" s="164" t="s">
        <v>211</v>
      </c>
      <c r="H715" s="69" t="s">
        <v>639</v>
      </c>
      <c r="I715" s="69" t="s">
        <v>639</v>
      </c>
      <c r="J715" s="163" t="s">
        <v>203</v>
      </c>
      <c r="K715" s="80" t="s">
        <v>204</v>
      </c>
      <c r="L715" s="160" t="s">
        <v>792</v>
      </c>
    </row>
    <row r="716" spans="2:12" ht="126" customHeight="1">
      <c r="B716" s="161">
        <v>72141003</v>
      </c>
      <c r="C716" s="162" t="s">
        <v>655</v>
      </c>
      <c r="D716" s="163" t="s">
        <v>37</v>
      </c>
      <c r="E716" s="163" t="s">
        <v>205</v>
      </c>
      <c r="F716" s="164" t="s">
        <v>365</v>
      </c>
      <c r="G716" s="164" t="s">
        <v>211</v>
      </c>
      <c r="H716" s="69" t="s">
        <v>656</v>
      </c>
      <c r="I716" s="69" t="s">
        <v>656</v>
      </c>
      <c r="J716" s="163" t="s">
        <v>203</v>
      </c>
      <c r="K716" s="80" t="s">
        <v>204</v>
      </c>
      <c r="L716" s="160" t="s">
        <v>792</v>
      </c>
    </row>
    <row r="717" spans="2:12" ht="191.25" customHeight="1">
      <c r="B717" s="161">
        <v>72141003</v>
      </c>
      <c r="C717" s="162" t="s">
        <v>657</v>
      </c>
      <c r="D717" s="163" t="s">
        <v>37</v>
      </c>
      <c r="E717" s="163" t="s">
        <v>205</v>
      </c>
      <c r="F717" s="164" t="s">
        <v>365</v>
      </c>
      <c r="G717" s="164" t="s">
        <v>211</v>
      </c>
      <c r="H717" s="69" t="s">
        <v>658</v>
      </c>
      <c r="I717" s="69" t="s">
        <v>658</v>
      </c>
      <c r="J717" s="163" t="s">
        <v>203</v>
      </c>
      <c r="K717" s="80" t="s">
        <v>204</v>
      </c>
      <c r="L717" s="160" t="s">
        <v>792</v>
      </c>
    </row>
    <row r="718" spans="2:12" ht="123" customHeight="1">
      <c r="B718" s="161">
        <v>72141003</v>
      </c>
      <c r="C718" s="162" t="s">
        <v>659</v>
      </c>
      <c r="D718" s="163" t="s">
        <v>37</v>
      </c>
      <c r="E718" s="163" t="s">
        <v>205</v>
      </c>
      <c r="F718" s="164" t="s">
        <v>365</v>
      </c>
      <c r="G718" s="164" t="s">
        <v>211</v>
      </c>
      <c r="H718" s="69" t="s">
        <v>660</v>
      </c>
      <c r="I718" s="69" t="s">
        <v>660</v>
      </c>
      <c r="J718" s="163" t="s">
        <v>203</v>
      </c>
      <c r="K718" s="80" t="s">
        <v>204</v>
      </c>
      <c r="L718" s="160" t="s">
        <v>792</v>
      </c>
    </row>
    <row r="719" spans="2:12" ht="148.5" customHeight="1">
      <c r="B719" s="161">
        <v>72141003</v>
      </c>
      <c r="C719" s="162" t="s">
        <v>661</v>
      </c>
      <c r="D719" s="163" t="s">
        <v>37</v>
      </c>
      <c r="E719" s="163" t="s">
        <v>205</v>
      </c>
      <c r="F719" s="164" t="s">
        <v>365</v>
      </c>
      <c r="G719" s="164" t="s">
        <v>211</v>
      </c>
      <c r="H719" s="69" t="s">
        <v>662</v>
      </c>
      <c r="I719" s="69" t="s">
        <v>662</v>
      </c>
      <c r="J719" s="163" t="s">
        <v>203</v>
      </c>
      <c r="K719" s="80" t="s">
        <v>204</v>
      </c>
      <c r="L719" s="160" t="s">
        <v>792</v>
      </c>
    </row>
    <row r="720" spans="2:12" ht="126.75" customHeight="1">
      <c r="B720" s="161">
        <v>72141003</v>
      </c>
      <c r="C720" s="162" t="s">
        <v>663</v>
      </c>
      <c r="D720" s="163" t="s">
        <v>37</v>
      </c>
      <c r="E720" s="163" t="s">
        <v>205</v>
      </c>
      <c r="F720" s="164" t="s">
        <v>365</v>
      </c>
      <c r="G720" s="164" t="s">
        <v>211</v>
      </c>
      <c r="H720" s="69" t="s">
        <v>664</v>
      </c>
      <c r="I720" s="69" t="s">
        <v>664</v>
      </c>
      <c r="J720" s="163" t="s">
        <v>203</v>
      </c>
      <c r="K720" s="80" t="s">
        <v>204</v>
      </c>
      <c r="L720" s="160" t="s">
        <v>792</v>
      </c>
    </row>
    <row r="721" spans="2:12" ht="102" customHeight="1">
      <c r="B721" s="161">
        <v>72141003</v>
      </c>
      <c r="C721" s="162" t="s">
        <v>665</v>
      </c>
      <c r="D721" s="163" t="s">
        <v>37</v>
      </c>
      <c r="E721" s="163" t="s">
        <v>205</v>
      </c>
      <c r="F721" s="164" t="s">
        <v>365</v>
      </c>
      <c r="G721" s="164" t="s">
        <v>211</v>
      </c>
      <c r="H721" s="69" t="s">
        <v>666</v>
      </c>
      <c r="I721" s="69" t="s">
        <v>666</v>
      </c>
      <c r="J721" s="163" t="s">
        <v>203</v>
      </c>
      <c r="K721" s="80" t="s">
        <v>204</v>
      </c>
      <c r="L721" s="160" t="s">
        <v>792</v>
      </c>
    </row>
    <row r="722" spans="2:12" ht="189.75" customHeight="1">
      <c r="B722" s="161">
        <v>72141003</v>
      </c>
      <c r="C722" s="162" t="s">
        <v>667</v>
      </c>
      <c r="D722" s="163" t="s">
        <v>37</v>
      </c>
      <c r="E722" s="163" t="s">
        <v>205</v>
      </c>
      <c r="F722" s="164" t="s">
        <v>365</v>
      </c>
      <c r="G722" s="164" t="s">
        <v>211</v>
      </c>
      <c r="H722" s="69" t="s">
        <v>668</v>
      </c>
      <c r="I722" s="69" t="s">
        <v>668</v>
      </c>
      <c r="J722" s="163" t="s">
        <v>203</v>
      </c>
      <c r="K722" s="80" t="s">
        <v>204</v>
      </c>
      <c r="L722" s="160" t="s">
        <v>792</v>
      </c>
    </row>
    <row r="723" spans="2:12" ht="139.5" customHeight="1">
      <c r="B723" s="161">
        <v>72141003</v>
      </c>
      <c r="C723" s="162" t="s">
        <v>669</v>
      </c>
      <c r="D723" s="163" t="s">
        <v>37</v>
      </c>
      <c r="E723" s="163" t="s">
        <v>205</v>
      </c>
      <c r="F723" s="164" t="s">
        <v>365</v>
      </c>
      <c r="G723" s="164" t="s">
        <v>211</v>
      </c>
      <c r="H723" s="69" t="s">
        <v>670</v>
      </c>
      <c r="I723" s="69" t="s">
        <v>670</v>
      </c>
      <c r="J723" s="163" t="s">
        <v>203</v>
      </c>
      <c r="K723" s="80" t="s">
        <v>204</v>
      </c>
      <c r="L723" s="160" t="s">
        <v>792</v>
      </c>
    </row>
    <row r="724" spans="2:12" ht="165.75" customHeight="1">
      <c r="B724" s="161">
        <v>72141003</v>
      </c>
      <c r="C724" s="162" t="s">
        <v>671</v>
      </c>
      <c r="D724" s="163" t="s">
        <v>37</v>
      </c>
      <c r="E724" s="163" t="s">
        <v>205</v>
      </c>
      <c r="F724" s="164" t="s">
        <v>365</v>
      </c>
      <c r="G724" s="164" t="s">
        <v>211</v>
      </c>
      <c r="H724" s="69" t="s">
        <v>672</v>
      </c>
      <c r="I724" s="69" t="s">
        <v>672</v>
      </c>
      <c r="J724" s="163" t="s">
        <v>203</v>
      </c>
      <c r="K724" s="80" t="s">
        <v>204</v>
      </c>
      <c r="L724" s="160" t="s">
        <v>792</v>
      </c>
    </row>
    <row r="725" spans="2:12" ht="111" customHeight="1">
      <c r="B725" s="161">
        <v>72141003</v>
      </c>
      <c r="C725" s="162" t="s">
        <v>673</v>
      </c>
      <c r="D725" s="163" t="s">
        <v>37</v>
      </c>
      <c r="E725" s="163" t="s">
        <v>205</v>
      </c>
      <c r="F725" s="164" t="s">
        <v>365</v>
      </c>
      <c r="G725" s="164" t="s">
        <v>211</v>
      </c>
      <c r="H725" s="69" t="s">
        <v>674</v>
      </c>
      <c r="I725" s="69" t="s">
        <v>674</v>
      </c>
      <c r="J725" s="163" t="s">
        <v>203</v>
      </c>
      <c r="K725" s="80" t="s">
        <v>204</v>
      </c>
      <c r="L725" s="160" t="s">
        <v>792</v>
      </c>
    </row>
    <row r="726" spans="2:12" ht="108" customHeight="1">
      <c r="B726" s="161">
        <v>72141003</v>
      </c>
      <c r="C726" s="162" t="s">
        <v>675</v>
      </c>
      <c r="D726" s="163" t="s">
        <v>37</v>
      </c>
      <c r="E726" s="163" t="s">
        <v>205</v>
      </c>
      <c r="F726" s="164" t="s">
        <v>365</v>
      </c>
      <c r="G726" s="164" t="s">
        <v>211</v>
      </c>
      <c r="H726" s="69" t="s">
        <v>676</v>
      </c>
      <c r="I726" s="69" t="s">
        <v>676</v>
      </c>
      <c r="J726" s="163" t="s">
        <v>203</v>
      </c>
      <c r="K726" s="80" t="s">
        <v>204</v>
      </c>
      <c r="L726" s="160" t="s">
        <v>792</v>
      </c>
    </row>
    <row r="727" spans="2:12" ht="141.75" customHeight="1">
      <c r="B727" s="161">
        <v>72141003</v>
      </c>
      <c r="C727" s="162" t="s">
        <v>677</v>
      </c>
      <c r="D727" s="163" t="s">
        <v>37</v>
      </c>
      <c r="E727" s="163" t="s">
        <v>205</v>
      </c>
      <c r="F727" s="164" t="s">
        <v>365</v>
      </c>
      <c r="G727" s="164" t="s">
        <v>211</v>
      </c>
      <c r="H727" s="69" t="s">
        <v>644</v>
      </c>
      <c r="I727" s="69" t="s">
        <v>644</v>
      </c>
      <c r="J727" s="163" t="s">
        <v>203</v>
      </c>
      <c r="K727" s="80" t="s">
        <v>204</v>
      </c>
      <c r="L727" s="160" t="s">
        <v>792</v>
      </c>
    </row>
    <row r="728" spans="2:12" ht="123.75" customHeight="1">
      <c r="B728" s="161">
        <v>72141003</v>
      </c>
      <c r="C728" s="162" t="s">
        <v>678</v>
      </c>
      <c r="D728" s="163" t="s">
        <v>37</v>
      </c>
      <c r="E728" s="163" t="s">
        <v>205</v>
      </c>
      <c r="F728" s="164" t="s">
        <v>365</v>
      </c>
      <c r="G728" s="164" t="s">
        <v>211</v>
      </c>
      <c r="H728" s="69" t="s">
        <v>679</v>
      </c>
      <c r="I728" s="69" t="s">
        <v>679</v>
      </c>
      <c r="J728" s="163" t="s">
        <v>203</v>
      </c>
      <c r="K728" s="80" t="s">
        <v>204</v>
      </c>
      <c r="L728" s="160" t="s">
        <v>792</v>
      </c>
    </row>
    <row r="729" spans="2:12" ht="56.25" customHeight="1">
      <c r="B729" s="161" t="s">
        <v>870</v>
      </c>
      <c r="C729" s="162" t="s">
        <v>680</v>
      </c>
      <c r="D729" s="163" t="s">
        <v>62</v>
      </c>
      <c r="E729" s="163" t="s">
        <v>201</v>
      </c>
      <c r="F729" s="163" t="s">
        <v>234</v>
      </c>
      <c r="G729" s="164" t="s">
        <v>211</v>
      </c>
      <c r="H729" s="69">
        <v>23810400</v>
      </c>
      <c r="I729" s="69">
        <v>23810400</v>
      </c>
      <c r="J729" s="163" t="s">
        <v>203</v>
      </c>
      <c r="K729" s="80" t="s">
        <v>204</v>
      </c>
      <c r="L729" s="160" t="s">
        <v>792</v>
      </c>
    </row>
    <row r="730" spans="2:12" ht="58.5" customHeight="1">
      <c r="B730" s="161">
        <v>82121504</v>
      </c>
      <c r="C730" s="162" t="s">
        <v>681</v>
      </c>
      <c r="D730" s="163" t="s">
        <v>35</v>
      </c>
      <c r="E730" s="163" t="s">
        <v>682</v>
      </c>
      <c r="F730" s="163" t="s">
        <v>234</v>
      </c>
      <c r="G730" s="164" t="s">
        <v>211</v>
      </c>
      <c r="H730" s="69">
        <v>13000000</v>
      </c>
      <c r="I730" s="69">
        <v>13000000</v>
      </c>
      <c r="J730" s="163" t="s">
        <v>203</v>
      </c>
      <c r="K730" s="80" t="s">
        <v>204</v>
      </c>
      <c r="L730" s="160" t="s">
        <v>792</v>
      </c>
    </row>
    <row r="731" spans="2:12" ht="62.25" customHeight="1">
      <c r="B731" s="161">
        <v>82101601</v>
      </c>
      <c r="C731" s="162" t="s">
        <v>683</v>
      </c>
      <c r="D731" s="163" t="s">
        <v>35</v>
      </c>
      <c r="E731" s="163" t="s">
        <v>684</v>
      </c>
      <c r="F731" s="163" t="s">
        <v>234</v>
      </c>
      <c r="G731" s="164" t="s">
        <v>211</v>
      </c>
      <c r="H731" s="69">
        <v>21000000</v>
      </c>
      <c r="I731" s="69">
        <v>21000000</v>
      </c>
      <c r="J731" s="163" t="s">
        <v>203</v>
      </c>
      <c r="K731" s="80" t="s">
        <v>204</v>
      </c>
      <c r="L731" s="160" t="s">
        <v>792</v>
      </c>
    </row>
    <row r="732" spans="2:12" ht="83.25" customHeight="1">
      <c r="B732" s="161">
        <v>82121503</v>
      </c>
      <c r="C732" s="162" t="s">
        <v>685</v>
      </c>
      <c r="D732" s="163" t="s">
        <v>686</v>
      </c>
      <c r="E732" s="163" t="s">
        <v>201</v>
      </c>
      <c r="F732" s="163" t="s">
        <v>234</v>
      </c>
      <c r="G732" s="164" t="s">
        <v>211</v>
      </c>
      <c r="H732" s="69">
        <v>5000000</v>
      </c>
      <c r="I732" s="69">
        <v>5000000</v>
      </c>
      <c r="J732" s="163" t="s">
        <v>203</v>
      </c>
      <c r="K732" s="80" t="s">
        <v>204</v>
      </c>
      <c r="L732" s="160" t="s">
        <v>792</v>
      </c>
    </row>
    <row r="733" spans="2:12" ht="38.25">
      <c r="B733" s="161">
        <v>80111600</v>
      </c>
      <c r="C733" s="162" t="s">
        <v>687</v>
      </c>
      <c r="D733" s="163" t="s">
        <v>208</v>
      </c>
      <c r="E733" s="163" t="s">
        <v>688</v>
      </c>
      <c r="F733" s="163" t="s">
        <v>234</v>
      </c>
      <c r="G733" s="164" t="s">
        <v>211</v>
      </c>
      <c r="H733" s="69">
        <v>32671386</v>
      </c>
      <c r="I733" s="69">
        <v>32671386</v>
      </c>
      <c r="J733" s="163" t="s">
        <v>203</v>
      </c>
      <c r="K733" s="80" t="s">
        <v>204</v>
      </c>
      <c r="L733" s="160" t="s">
        <v>792</v>
      </c>
    </row>
    <row r="734" spans="2:12" ht="38.25">
      <c r="B734" s="161">
        <v>27112000</v>
      </c>
      <c r="C734" s="162" t="s">
        <v>689</v>
      </c>
      <c r="D734" s="163" t="s">
        <v>35</v>
      </c>
      <c r="E734" s="163" t="s">
        <v>690</v>
      </c>
      <c r="F734" s="163" t="s">
        <v>234</v>
      </c>
      <c r="G734" s="164" t="s">
        <v>211</v>
      </c>
      <c r="H734" s="69">
        <v>62000000</v>
      </c>
      <c r="I734" s="69">
        <v>62000000</v>
      </c>
      <c r="J734" s="163" t="s">
        <v>203</v>
      </c>
      <c r="K734" s="80" t="s">
        <v>204</v>
      </c>
      <c r="L734" s="160" t="s">
        <v>792</v>
      </c>
    </row>
    <row r="735" spans="2:12" ht="42" customHeight="1">
      <c r="B735" s="171">
        <v>46181500</v>
      </c>
      <c r="C735" s="162" t="s">
        <v>691</v>
      </c>
      <c r="D735" s="163" t="s">
        <v>514</v>
      </c>
      <c r="E735" s="163" t="s">
        <v>690</v>
      </c>
      <c r="F735" s="163" t="s">
        <v>234</v>
      </c>
      <c r="G735" s="164" t="s">
        <v>211</v>
      </c>
      <c r="H735" s="69">
        <v>62000000</v>
      </c>
      <c r="I735" s="69">
        <v>62000000</v>
      </c>
      <c r="J735" s="163" t="s">
        <v>203</v>
      </c>
      <c r="K735" s="80" t="s">
        <v>204</v>
      </c>
      <c r="L735" s="160" t="s">
        <v>792</v>
      </c>
    </row>
    <row r="736" spans="2:12" ht="42.75" customHeight="1">
      <c r="B736" s="171" t="s">
        <v>869</v>
      </c>
      <c r="C736" s="162" t="s">
        <v>692</v>
      </c>
      <c r="D736" s="226" t="s">
        <v>35</v>
      </c>
      <c r="E736" s="163" t="s">
        <v>690</v>
      </c>
      <c r="F736" s="163" t="s">
        <v>234</v>
      </c>
      <c r="G736" s="164" t="s">
        <v>211</v>
      </c>
      <c r="H736" s="69">
        <v>9946189</v>
      </c>
      <c r="I736" s="69">
        <v>9946189</v>
      </c>
      <c r="J736" s="163" t="s">
        <v>203</v>
      </c>
      <c r="K736" s="80" t="s">
        <v>204</v>
      </c>
      <c r="L736" s="160" t="s">
        <v>792</v>
      </c>
    </row>
    <row r="737" spans="2:12" ht="56.25" customHeight="1">
      <c r="B737" s="161">
        <v>78181500</v>
      </c>
      <c r="C737" s="162" t="s">
        <v>693</v>
      </c>
      <c r="D737" s="163" t="s">
        <v>514</v>
      </c>
      <c r="E737" s="163" t="s">
        <v>694</v>
      </c>
      <c r="F737" s="163" t="s">
        <v>695</v>
      </c>
      <c r="G737" s="164" t="s">
        <v>211</v>
      </c>
      <c r="H737" s="69">
        <v>57750000</v>
      </c>
      <c r="I737" s="69">
        <v>57750000</v>
      </c>
      <c r="J737" s="163" t="s">
        <v>203</v>
      </c>
      <c r="K737" s="80" t="s">
        <v>204</v>
      </c>
      <c r="L737" s="160" t="s">
        <v>792</v>
      </c>
    </row>
    <row r="738" spans="2:12" ht="71.25" customHeight="1">
      <c r="B738" s="161">
        <v>80111623</v>
      </c>
      <c r="C738" s="162" t="s">
        <v>696</v>
      </c>
      <c r="D738" s="163" t="s">
        <v>37</v>
      </c>
      <c r="E738" s="163" t="s">
        <v>201</v>
      </c>
      <c r="F738" s="163" t="s">
        <v>284</v>
      </c>
      <c r="G738" s="164" t="s">
        <v>211</v>
      </c>
      <c r="H738" s="69">
        <v>7400000</v>
      </c>
      <c r="I738" s="69">
        <v>7400000</v>
      </c>
      <c r="J738" s="163" t="s">
        <v>203</v>
      </c>
      <c r="K738" s="80" t="s">
        <v>204</v>
      </c>
      <c r="L738" s="160" t="s">
        <v>792</v>
      </c>
    </row>
    <row r="739" spans="2:12" ht="51">
      <c r="B739" s="161">
        <v>80111623</v>
      </c>
      <c r="C739" s="162" t="s">
        <v>697</v>
      </c>
      <c r="D739" s="163" t="s">
        <v>37</v>
      </c>
      <c r="E739" s="163" t="s">
        <v>201</v>
      </c>
      <c r="F739" s="163" t="s">
        <v>284</v>
      </c>
      <c r="G739" s="164" t="s">
        <v>211</v>
      </c>
      <c r="H739" s="69">
        <v>13500000</v>
      </c>
      <c r="I739" s="69">
        <v>13500000</v>
      </c>
      <c r="J739" s="163" t="s">
        <v>203</v>
      </c>
      <c r="K739" s="80" t="s">
        <v>204</v>
      </c>
      <c r="L739" s="160" t="s">
        <v>792</v>
      </c>
    </row>
    <row r="740" spans="2:12" ht="58.5" customHeight="1">
      <c r="B740" s="165">
        <v>43211507</v>
      </c>
      <c r="C740" s="162" t="s">
        <v>698</v>
      </c>
      <c r="D740" s="163" t="s">
        <v>218</v>
      </c>
      <c r="E740" s="163" t="s">
        <v>699</v>
      </c>
      <c r="F740" s="163" t="s">
        <v>34</v>
      </c>
      <c r="G740" s="164" t="s">
        <v>211</v>
      </c>
      <c r="H740" s="69">
        <v>111000000</v>
      </c>
      <c r="I740" s="69">
        <v>111000000</v>
      </c>
      <c r="J740" s="163" t="s">
        <v>203</v>
      </c>
      <c r="K740" s="80" t="s">
        <v>204</v>
      </c>
      <c r="L740" s="160" t="s">
        <v>792</v>
      </c>
    </row>
    <row r="741" spans="2:12" ht="58.5" customHeight="1">
      <c r="B741" s="171">
        <v>60102400</v>
      </c>
      <c r="C741" s="162" t="s">
        <v>700</v>
      </c>
      <c r="D741" s="166" t="s">
        <v>37</v>
      </c>
      <c r="E741" s="166" t="s">
        <v>701</v>
      </c>
      <c r="F741" s="166" t="s">
        <v>702</v>
      </c>
      <c r="G741" s="164" t="s">
        <v>211</v>
      </c>
      <c r="H741" s="72">
        <v>2393160</v>
      </c>
      <c r="I741" s="72">
        <v>2393160</v>
      </c>
      <c r="J741" s="166" t="s">
        <v>203</v>
      </c>
      <c r="K741" s="80" t="s">
        <v>204</v>
      </c>
      <c r="L741" s="160" t="s">
        <v>792</v>
      </c>
    </row>
    <row r="742" spans="2:12" ht="55.5" customHeight="1">
      <c r="B742" s="171">
        <v>60106206</v>
      </c>
      <c r="C742" s="162" t="s">
        <v>703</v>
      </c>
      <c r="D742" s="166" t="s">
        <v>37</v>
      </c>
      <c r="E742" s="166" t="s">
        <v>701</v>
      </c>
      <c r="F742" s="166" t="s">
        <v>702</v>
      </c>
      <c r="G742" s="164" t="s">
        <v>211</v>
      </c>
      <c r="H742" s="72">
        <v>22950000</v>
      </c>
      <c r="I742" s="72">
        <v>22950000</v>
      </c>
      <c r="J742" s="166" t="s">
        <v>203</v>
      </c>
      <c r="K742" s="80" t="s">
        <v>204</v>
      </c>
      <c r="L742" s="160" t="s">
        <v>792</v>
      </c>
    </row>
    <row r="743" spans="2:12" ht="63.75">
      <c r="B743" s="161">
        <v>70141500</v>
      </c>
      <c r="C743" s="162" t="s">
        <v>704</v>
      </c>
      <c r="D743" s="166" t="s">
        <v>37</v>
      </c>
      <c r="E743" s="166" t="s">
        <v>701</v>
      </c>
      <c r="F743" s="166" t="s">
        <v>702</v>
      </c>
      <c r="G743" s="164" t="s">
        <v>211</v>
      </c>
      <c r="H743" s="72">
        <v>10725000</v>
      </c>
      <c r="I743" s="72">
        <v>10725000</v>
      </c>
      <c r="J743" s="166" t="s">
        <v>203</v>
      </c>
      <c r="K743" s="80" t="s">
        <v>204</v>
      </c>
      <c r="L743" s="160" t="s">
        <v>792</v>
      </c>
    </row>
    <row r="744" spans="2:12" ht="55.5" customHeight="1">
      <c r="B744" s="161">
        <v>80111600</v>
      </c>
      <c r="C744" s="162" t="s">
        <v>705</v>
      </c>
      <c r="D744" s="166" t="s">
        <v>37</v>
      </c>
      <c r="E744" s="163" t="s">
        <v>205</v>
      </c>
      <c r="F744" s="163" t="s">
        <v>706</v>
      </c>
      <c r="G744" s="164" t="s">
        <v>211</v>
      </c>
      <c r="H744" s="69">
        <f>3924960*11</f>
        <v>43174560</v>
      </c>
      <c r="I744" s="69">
        <f>3924960*11</f>
        <v>43174560</v>
      </c>
      <c r="J744" s="166" t="s">
        <v>203</v>
      </c>
      <c r="K744" s="80" t="s">
        <v>204</v>
      </c>
      <c r="L744" s="160" t="s">
        <v>792</v>
      </c>
    </row>
    <row r="745" spans="2:12" ht="59.25" customHeight="1">
      <c r="B745" s="161">
        <v>80111600</v>
      </c>
      <c r="C745" s="162" t="s">
        <v>707</v>
      </c>
      <c r="D745" s="166" t="s">
        <v>37</v>
      </c>
      <c r="E745" s="163" t="s">
        <v>205</v>
      </c>
      <c r="F745" s="163" t="s">
        <v>706</v>
      </c>
      <c r="G745" s="164" t="s">
        <v>211</v>
      </c>
      <c r="H745" s="69">
        <f>1738196*11</f>
        <v>19120156</v>
      </c>
      <c r="I745" s="69">
        <f>1738196*11</f>
        <v>19120156</v>
      </c>
      <c r="J745" s="166" t="s">
        <v>203</v>
      </c>
      <c r="K745" s="80" t="s">
        <v>204</v>
      </c>
      <c r="L745" s="160" t="s">
        <v>792</v>
      </c>
    </row>
    <row r="746" spans="2:12" ht="45" customHeight="1">
      <c r="B746" s="161">
        <v>80111600</v>
      </c>
      <c r="C746" s="162" t="s">
        <v>708</v>
      </c>
      <c r="D746" s="166" t="s">
        <v>37</v>
      </c>
      <c r="E746" s="163" t="s">
        <v>205</v>
      </c>
      <c r="F746" s="163" t="s">
        <v>706</v>
      </c>
      <c r="G746" s="164" t="s">
        <v>211</v>
      </c>
      <c r="H746" s="69">
        <f>1738196*11</f>
        <v>19120156</v>
      </c>
      <c r="I746" s="69">
        <f>1738196*11</f>
        <v>19120156</v>
      </c>
      <c r="J746" s="166" t="s">
        <v>203</v>
      </c>
      <c r="K746" s="80" t="s">
        <v>204</v>
      </c>
      <c r="L746" s="160" t="s">
        <v>792</v>
      </c>
    </row>
    <row r="747" spans="2:12" ht="45" customHeight="1">
      <c r="B747" s="161">
        <v>80111600</v>
      </c>
      <c r="C747" s="162" t="s">
        <v>709</v>
      </c>
      <c r="D747" s="166" t="s">
        <v>37</v>
      </c>
      <c r="E747" s="163" t="s">
        <v>205</v>
      </c>
      <c r="F747" s="163" t="s">
        <v>706</v>
      </c>
      <c r="G747" s="164" t="s">
        <v>211</v>
      </c>
      <c r="H747" s="73">
        <v>49774555</v>
      </c>
      <c r="I747" s="73">
        <v>49774555</v>
      </c>
      <c r="J747" s="166" t="s">
        <v>203</v>
      </c>
      <c r="K747" s="80" t="s">
        <v>204</v>
      </c>
      <c r="L747" s="160" t="s">
        <v>792</v>
      </c>
    </row>
    <row r="748" spans="2:12" ht="51">
      <c r="B748" s="161">
        <v>80111600</v>
      </c>
      <c r="C748" s="162" t="s">
        <v>710</v>
      </c>
      <c r="D748" s="166" t="s">
        <v>37</v>
      </c>
      <c r="E748" s="163" t="s">
        <v>205</v>
      </c>
      <c r="F748" s="163" t="s">
        <v>706</v>
      </c>
      <c r="G748" s="164" t="s">
        <v>211</v>
      </c>
      <c r="H748" s="69">
        <f>4088534*11</f>
        <v>44973874</v>
      </c>
      <c r="I748" s="69">
        <f>4088534*11</f>
        <v>44973874</v>
      </c>
      <c r="J748" s="166" t="s">
        <v>203</v>
      </c>
      <c r="K748" s="80" t="s">
        <v>204</v>
      </c>
      <c r="L748" s="160" t="s">
        <v>792</v>
      </c>
    </row>
    <row r="749" spans="2:12" ht="46.5" customHeight="1">
      <c r="B749" s="161">
        <v>80111600</v>
      </c>
      <c r="C749" s="162" t="s">
        <v>711</v>
      </c>
      <c r="D749" s="166" t="s">
        <v>37</v>
      </c>
      <c r="E749" s="163" t="s">
        <v>205</v>
      </c>
      <c r="F749" s="163" t="s">
        <v>706</v>
      </c>
      <c r="G749" s="164" t="s">
        <v>211</v>
      </c>
      <c r="H749" s="69">
        <v>39473878</v>
      </c>
      <c r="I749" s="69">
        <v>39473878</v>
      </c>
      <c r="J749" s="166" t="s">
        <v>203</v>
      </c>
      <c r="K749" s="80" t="s">
        <v>204</v>
      </c>
      <c r="L749" s="160" t="s">
        <v>792</v>
      </c>
    </row>
    <row r="750" spans="2:12" ht="74.25" customHeight="1">
      <c r="B750" s="165">
        <v>72101500</v>
      </c>
      <c r="C750" s="162" t="s">
        <v>712</v>
      </c>
      <c r="D750" s="166" t="s">
        <v>37</v>
      </c>
      <c r="E750" s="163" t="s">
        <v>205</v>
      </c>
      <c r="F750" s="163" t="s">
        <v>706</v>
      </c>
      <c r="G750" s="164" t="s">
        <v>211</v>
      </c>
      <c r="H750" s="69">
        <f aca="true" t="shared" si="14" ref="H750:I765">1682126*11</f>
        <v>18503386</v>
      </c>
      <c r="I750" s="69">
        <f t="shared" si="14"/>
        <v>18503386</v>
      </c>
      <c r="J750" s="166" t="s">
        <v>203</v>
      </c>
      <c r="K750" s="80" t="s">
        <v>204</v>
      </c>
      <c r="L750" s="160" t="s">
        <v>792</v>
      </c>
    </row>
    <row r="751" spans="2:12" ht="74.25" customHeight="1">
      <c r="B751" s="165">
        <v>72101500</v>
      </c>
      <c r="C751" s="162" t="s">
        <v>713</v>
      </c>
      <c r="D751" s="166" t="s">
        <v>37</v>
      </c>
      <c r="E751" s="163" t="s">
        <v>205</v>
      </c>
      <c r="F751" s="163" t="s">
        <v>706</v>
      </c>
      <c r="G751" s="164" t="s">
        <v>211</v>
      </c>
      <c r="H751" s="69">
        <f t="shared" si="14"/>
        <v>18503386</v>
      </c>
      <c r="I751" s="69">
        <f t="shared" si="14"/>
        <v>18503386</v>
      </c>
      <c r="J751" s="166" t="s">
        <v>203</v>
      </c>
      <c r="K751" s="80" t="s">
        <v>204</v>
      </c>
      <c r="L751" s="160" t="s">
        <v>792</v>
      </c>
    </row>
    <row r="752" spans="2:12" ht="84.75" customHeight="1">
      <c r="B752" s="165">
        <v>72101500</v>
      </c>
      <c r="C752" s="162" t="s">
        <v>714</v>
      </c>
      <c r="D752" s="166" t="s">
        <v>37</v>
      </c>
      <c r="E752" s="163" t="s">
        <v>205</v>
      </c>
      <c r="F752" s="163" t="s">
        <v>706</v>
      </c>
      <c r="G752" s="164" t="s">
        <v>211</v>
      </c>
      <c r="H752" s="69">
        <f t="shared" si="14"/>
        <v>18503386</v>
      </c>
      <c r="I752" s="69">
        <f t="shared" si="14"/>
        <v>18503386</v>
      </c>
      <c r="J752" s="166" t="s">
        <v>203</v>
      </c>
      <c r="K752" s="80" t="s">
        <v>204</v>
      </c>
      <c r="L752" s="160" t="s">
        <v>792</v>
      </c>
    </row>
    <row r="753" spans="2:12" ht="71.25" customHeight="1">
      <c r="B753" s="165">
        <v>72101500</v>
      </c>
      <c r="C753" s="162" t="s">
        <v>715</v>
      </c>
      <c r="D753" s="166" t="s">
        <v>37</v>
      </c>
      <c r="E753" s="163" t="s">
        <v>205</v>
      </c>
      <c r="F753" s="163" t="s">
        <v>706</v>
      </c>
      <c r="G753" s="164" t="s">
        <v>211</v>
      </c>
      <c r="H753" s="69">
        <f t="shared" si="14"/>
        <v>18503386</v>
      </c>
      <c r="I753" s="69">
        <f t="shared" si="14"/>
        <v>18503386</v>
      </c>
      <c r="J753" s="166" t="s">
        <v>203</v>
      </c>
      <c r="K753" s="80" t="s">
        <v>204</v>
      </c>
      <c r="L753" s="160" t="s">
        <v>792</v>
      </c>
    </row>
    <row r="754" spans="2:12" ht="84" customHeight="1">
      <c r="B754" s="165">
        <v>72101500</v>
      </c>
      <c r="C754" s="162" t="s">
        <v>716</v>
      </c>
      <c r="D754" s="166" t="s">
        <v>37</v>
      </c>
      <c r="E754" s="163" t="s">
        <v>205</v>
      </c>
      <c r="F754" s="163" t="s">
        <v>706</v>
      </c>
      <c r="G754" s="164" t="s">
        <v>211</v>
      </c>
      <c r="H754" s="69">
        <f t="shared" si="14"/>
        <v>18503386</v>
      </c>
      <c r="I754" s="69">
        <f t="shared" si="14"/>
        <v>18503386</v>
      </c>
      <c r="J754" s="166" t="s">
        <v>203</v>
      </c>
      <c r="K754" s="80" t="s">
        <v>204</v>
      </c>
      <c r="L754" s="160" t="s">
        <v>792</v>
      </c>
    </row>
    <row r="755" spans="2:12" ht="72.75" customHeight="1">
      <c r="B755" s="165">
        <v>72101500</v>
      </c>
      <c r="C755" s="162" t="s">
        <v>717</v>
      </c>
      <c r="D755" s="166" t="s">
        <v>37</v>
      </c>
      <c r="E755" s="163" t="s">
        <v>205</v>
      </c>
      <c r="F755" s="163" t="s">
        <v>706</v>
      </c>
      <c r="G755" s="164" t="s">
        <v>211</v>
      </c>
      <c r="H755" s="69">
        <f t="shared" si="14"/>
        <v>18503386</v>
      </c>
      <c r="I755" s="69">
        <f t="shared" si="14"/>
        <v>18503386</v>
      </c>
      <c r="J755" s="166" t="s">
        <v>203</v>
      </c>
      <c r="K755" s="80" t="s">
        <v>204</v>
      </c>
      <c r="L755" s="160" t="s">
        <v>792</v>
      </c>
    </row>
    <row r="756" spans="2:12" ht="72" customHeight="1">
      <c r="B756" s="165">
        <v>72101500</v>
      </c>
      <c r="C756" s="162" t="s">
        <v>718</v>
      </c>
      <c r="D756" s="166" t="s">
        <v>37</v>
      </c>
      <c r="E756" s="163" t="s">
        <v>205</v>
      </c>
      <c r="F756" s="163" t="s">
        <v>706</v>
      </c>
      <c r="G756" s="164" t="s">
        <v>211</v>
      </c>
      <c r="H756" s="69">
        <f t="shared" si="14"/>
        <v>18503386</v>
      </c>
      <c r="I756" s="69">
        <f t="shared" si="14"/>
        <v>18503386</v>
      </c>
      <c r="J756" s="166" t="s">
        <v>203</v>
      </c>
      <c r="K756" s="80" t="s">
        <v>204</v>
      </c>
      <c r="L756" s="160" t="s">
        <v>792</v>
      </c>
    </row>
    <row r="757" spans="2:12" ht="57.75" customHeight="1">
      <c r="B757" s="165">
        <v>72101500</v>
      </c>
      <c r="C757" s="162" t="s">
        <v>719</v>
      </c>
      <c r="D757" s="166" t="s">
        <v>37</v>
      </c>
      <c r="E757" s="163" t="s">
        <v>205</v>
      </c>
      <c r="F757" s="163" t="s">
        <v>706</v>
      </c>
      <c r="G757" s="164" t="s">
        <v>211</v>
      </c>
      <c r="H757" s="69">
        <f t="shared" si="14"/>
        <v>18503386</v>
      </c>
      <c r="I757" s="69">
        <f t="shared" si="14"/>
        <v>18503386</v>
      </c>
      <c r="J757" s="166" t="s">
        <v>203</v>
      </c>
      <c r="K757" s="80" t="s">
        <v>204</v>
      </c>
      <c r="L757" s="160" t="s">
        <v>792</v>
      </c>
    </row>
    <row r="758" spans="2:12" ht="79.5" customHeight="1">
      <c r="B758" s="165">
        <v>72101500</v>
      </c>
      <c r="C758" s="162" t="s">
        <v>720</v>
      </c>
      <c r="D758" s="166" t="s">
        <v>37</v>
      </c>
      <c r="E758" s="163" t="s">
        <v>205</v>
      </c>
      <c r="F758" s="163" t="s">
        <v>706</v>
      </c>
      <c r="G758" s="164" t="s">
        <v>211</v>
      </c>
      <c r="H758" s="69">
        <f t="shared" si="14"/>
        <v>18503386</v>
      </c>
      <c r="I758" s="69">
        <f t="shared" si="14"/>
        <v>18503386</v>
      </c>
      <c r="J758" s="166" t="s">
        <v>203</v>
      </c>
      <c r="K758" s="80" t="s">
        <v>204</v>
      </c>
      <c r="L758" s="160" t="s">
        <v>792</v>
      </c>
    </row>
    <row r="759" spans="2:12" ht="78.75" customHeight="1">
      <c r="B759" s="165">
        <v>72101500</v>
      </c>
      <c r="C759" s="162" t="s">
        <v>721</v>
      </c>
      <c r="D759" s="166" t="s">
        <v>37</v>
      </c>
      <c r="E759" s="163" t="s">
        <v>205</v>
      </c>
      <c r="F759" s="163" t="s">
        <v>706</v>
      </c>
      <c r="G759" s="164" t="s">
        <v>211</v>
      </c>
      <c r="H759" s="69">
        <f t="shared" si="14"/>
        <v>18503386</v>
      </c>
      <c r="I759" s="69">
        <f t="shared" si="14"/>
        <v>18503386</v>
      </c>
      <c r="J759" s="166" t="s">
        <v>203</v>
      </c>
      <c r="K759" s="80" t="s">
        <v>204</v>
      </c>
      <c r="L759" s="160" t="s">
        <v>792</v>
      </c>
    </row>
    <row r="760" spans="2:12" ht="85.5" customHeight="1">
      <c r="B760" s="165">
        <v>72101500</v>
      </c>
      <c r="C760" s="162" t="s">
        <v>722</v>
      </c>
      <c r="D760" s="166" t="s">
        <v>37</v>
      </c>
      <c r="E760" s="163" t="s">
        <v>205</v>
      </c>
      <c r="F760" s="163" t="s">
        <v>706</v>
      </c>
      <c r="G760" s="164" t="s">
        <v>211</v>
      </c>
      <c r="H760" s="69">
        <f t="shared" si="14"/>
        <v>18503386</v>
      </c>
      <c r="I760" s="69">
        <f t="shared" si="14"/>
        <v>18503386</v>
      </c>
      <c r="J760" s="166" t="s">
        <v>203</v>
      </c>
      <c r="K760" s="80" t="s">
        <v>204</v>
      </c>
      <c r="L760" s="160" t="s">
        <v>792</v>
      </c>
    </row>
    <row r="761" spans="2:12" ht="85.5" customHeight="1">
      <c r="B761" s="165">
        <v>72101500</v>
      </c>
      <c r="C761" s="162" t="s">
        <v>723</v>
      </c>
      <c r="D761" s="166" t="s">
        <v>37</v>
      </c>
      <c r="E761" s="163" t="s">
        <v>205</v>
      </c>
      <c r="F761" s="163" t="s">
        <v>706</v>
      </c>
      <c r="G761" s="164" t="s">
        <v>211</v>
      </c>
      <c r="H761" s="69">
        <f t="shared" si="14"/>
        <v>18503386</v>
      </c>
      <c r="I761" s="69">
        <f t="shared" si="14"/>
        <v>18503386</v>
      </c>
      <c r="J761" s="166" t="s">
        <v>203</v>
      </c>
      <c r="K761" s="80" t="s">
        <v>204</v>
      </c>
      <c r="L761" s="160" t="s">
        <v>792</v>
      </c>
    </row>
    <row r="762" spans="2:12" ht="72" customHeight="1">
      <c r="B762" s="165">
        <v>72101500</v>
      </c>
      <c r="C762" s="162" t="s">
        <v>724</v>
      </c>
      <c r="D762" s="166" t="s">
        <v>37</v>
      </c>
      <c r="E762" s="163" t="s">
        <v>205</v>
      </c>
      <c r="F762" s="163" t="s">
        <v>706</v>
      </c>
      <c r="G762" s="164" t="s">
        <v>211</v>
      </c>
      <c r="H762" s="69">
        <f t="shared" si="14"/>
        <v>18503386</v>
      </c>
      <c r="I762" s="69">
        <f t="shared" si="14"/>
        <v>18503386</v>
      </c>
      <c r="J762" s="166" t="s">
        <v>203</v>
      </c>
      <c r="K762" s="80" t="s">
        <v>204</v>
      </c>
      <c r="L762" s="160" t="s">
        <v>792</v>
      </c>
    </row>
    <row r="763" spans="2:12" ht="83.25" customHeight="1">
      <c r="B763" s="165">
        <v>72101500</v>
      </c>
      <c r="C763" s="162" t="s">
        <v>725</v>
      </c>
      <c r="D763" s="166" t="s">
        <v>37</v>
      </c>
      <c r="E763" s="163" t="s">
        <v>205</v>
      </c>
      <c r="F763" s="163" t="s">
        <v>706</v>
      </c>
      <c r="G763" s="164" t="s">
        <v>211</v>
      </c>
      <c r="H763" s="69">
        <f t="shared" si="14"/>
        <v>18503386</v>
      </c>
      <c r="I763" s="69">
        <f t="shared" si="14"/>
        <v>18503386</v>
      </c>
      <c r="J763" s="166" t="s">
        <v>203</v>
      </c>
      <c r="K763" s="80" t="s">
        <v>204</v>
      </c>
      <c r="L763" s="160" t="s">
        <v>792</v>
      </c>
    </row>
    <row r="764" spans="2:12" ht="68.25" customHeight="1">
      <c r="B764" s="165">
        <v>72101500</v>
      </c>
      <c r="C764" s="162" t="s">
        <v>726</v>
      </c>
      <c r="D764" s="166" t="s">
        <v>37</v>
      </c>
      <c r="E764" s="163" t="s">
        <v>205</v>
      </c>
      <c r="F764" s="163" t="s">
        <v>706</v>
      </c>
      <c r="G764" s="164" t="s">
        <v>211</v>
      </c>
      <c r="H764" s="69">
        <f t="shared" si="14"/>
        <v>18503386</v>
      </c>
      <c r="I764" s="69">
        <f t="shared" si="14"/>
        <v>18503386</v>
      </c>
      <c r="J764" s="166" t="s">
        <v>203</v>
      </c>
      <c r="K764" s="80" t="s">
        <v>204</v>
      </c>
      <c r="L764" s="160" t="s">
        <v>792</v>
      </c>
    </row>
    <row r="765" spans="2:12" ht="71.25" customHeight="1">
      <c r="B765" s="165">
        <v>72101500</v>
      </c>
      <c r="C765" s="162" t="s">
        <v>727</v>
      </c>
      <c r="D765" s="166" t="s">
        <v>37</v>
      </c>
      <c r="E765" s="163" t="s">
        <v>205</v>
      </c>
      <c r="F765" s="163" t="s">
        <v>706</v>
      </c>
      <c r="G765" s="164" t="s">
        <v>211</v>
      </c>
      <c r="H765" s="69">
        <f t="shared" si="14"/>
        <v>18503386</v>
      </c>
      <c r="I765" s="69">
        <f t="shared" si="14"/>
        <v>18503386</v>
      </c>
      <c r="J765" s="166" t="s">
        <v>203</v>
      </c>
      <c r="K765" s="80" t="s">
        <v>204</v>
      </c>
      <c r="L765" s="160" t="s">
        <v>792</v>
      </c>
    </row>
    <row r="766" spans="2:12" ht="84.75" customHeight="1">
      <c r="B766" s="165">
        <v>72101500</v>
      </c>
      <c r="C766" s="162" t="s">
        <v>728</v>
      </c>
      <c r="D766" s="166" t="s">
        <v>37</v>
      </c>
      <c r="E766" s="163" t="s">
        <v>205</v>
      </c>
      <c r="F766" s="163" t="s">
        <v>706</v>
      </c>
      <c r="G766" s="164" t="s">
        <v>211</v>
      </c>
      <c r="H766" s="69">
        <f aca="true" t="shared" si="15" ref="H766:I781">1682126*11</f>
        <v>18503386</v>
      </c>
      <c r="I766" s="69">
        <f t="shared" si="15"/>
        <v>18503386</v>
      </c>
      <c r="J766" s="166" t="s">
        <v>203</v>
      </c>
      <c r="K766" s="80" t="s">
        <v>204</v>
      </c>
      <c r="L766" s="160" t="s">
        <v>792</v>
      </c>
    </row>
    <row r="767" spans="2:12" ht="75" customHeight="1">
      <c r="B767" s="165">
        <v>72101500</v>
      </c>
      <c r="C767" s="162" t="s">
        <v>729</v>
      </c>
      <c r="D767" s="166" t="s">
        <v>37</v>
      </c>
      <c r="E767" s="163" t="s">
        <v>205</v>
      </c>
      <c r="F767" s="163" t="s">
        <v>706</v>
      </c>
      <c r="G767" s="164" t="s">
        <v>211</v>
      </c>
      <c r="H767" s="69">
        <f t="shared" si="15"/>
        <v>18503386</v>
      </c>
      <c r="I767" s="69">
        <f t="shared" si="15"/>
        <v>18503386</v>
      </c>
      <c r="J767" s="166" t="s">
        <v>203</v>
      </c>
      <c r="K767" s="80" t="s">
        <v>204</v>
      </c>
      <c r="L767" s="160" t="s">
        <v>792</v>
      </c>
    </row>
    <row r="768" spans="2:12" ht="84" customHeight="1">
      <c r="B768" s="165">
        <v>72101500</v>
      </c>
      <c r="C768" s="162" t="s">
        <v>730</v>
      </c>
      <c r="D768" s="166" t="s">
        <v>37</v>
      </c>
      <c r="E768" s="163" t="s">
        <v>205</v>
      </c>
      <c r="F768" s="163" t="s">
        <v>706</v>
      </c>
      <c r="G768" s="164" t="s">
        <v>211</v>
      </c>
      <c r="H768" s="69">
        <f t="shared" si="15"/>
        <v>18503386</v>
      </c>
      <c r="I768" s="69">
        <f t="shared" si="15"/>
        <v>18503386</v>
      </c>
      <c r="J768" s="166" t="s">
        <v>203</v>
      </c>
      <c r="K768" s="80" t="s">
        <v>204</v>
      </c>
      <c r="L768" s="160" t="s">
        <v>792</v>
      </c>
    </row>
    <row r="769" spans="2:12" ht="84" customHeight="1">
      <c r="B769" s="165">
        <v>72101500</v>
      </c>
      <c r="C769" s="162" t="s">
        <v>731</v>
      </c>
      <c r="D769" s="166" t="s">
        <v>37</v>
      </c>
      <c r="E769" s="163" t="s">
        <v>205</v>
      </c>
      <c r="F769" s="163" t="s">
        <v>706</v>
      </c>
      <c r="G769" s="164" t="s">
        <v>211</v>
      </c>
      <c r="H769" s="69">
        <f t="shared" si="15"/>
        <v>18503386</v>
      </c>
      <c r="I769" s="69">
        <f t="shared" si="15"/>
        <v>18503386</v>
      </c>
      <c r="J769" s="166" t="s">
        <v>203</v>
      </c>
      <c r="K769" s="80" t="s">
        <v>204</v>
      </c>
      <c r="L769" s="160" t="s">
        <v>792</v>
      </c>
    </row>
    <row r="770" spans="2:12" ht="88.5" customHeight="1">
      <c r="B770" s="165">
        <v>72101500</v>
      </c>
      <c r="C770" s="162" t="s">
        <v>732</v>
      </c>
      <c r="D770" s="166" t="s">
        <v>37</v>
      </c>
      <c r="E770" s="163" t="s">
        <v>205</v>
      </c>
      <c r="F770" s="163" t="s">
        <v>706</v>
      </c>
      <c r="G770" s="164" t="s">
        <v>211</v>
      </c>
      <c r="H770" s="69">
        <f t="shared" si="15"/>
        <v>18503386</v>
      </c>
      <c r="I770" s="69">
        <f t="shared" si="15"/>
        <v>18503386</v>
      </c>
      <c r="J770" s="166" t="s">
        <v>203</v>
      </c>
      <c r="K770" s="80" t="s">
        <v>204</v>
      </c>
      <c r="L770" s="160" t="s">
        <v>792</v>
      </c>
    </row>
    <row r="771" spans="2:12" ht="70.5" customHeight="1">
      <c r="B771" s="165">
        <v>72101500</v>
      </c>
      <c r="C771" s="162" t="s">
        <v>733</v>
      </c>
      <c r="D771" s="166" t="s">
        <v>37</v>
      </c>
      <c r="E771" s="163" t="s">
        <v>205</v>
      </c>
      <c r="F771" s="163" t="s">
        <v>706</v>
      </c>
      <c r="G771" s="164" t="s">
        <v>211</v>
      </c>
      <c r="H771" s="69">
        <f t="shared" si="15"/>
        <v>18503386</v>
      </c>
      <c r="I771" s="69">
        <f t="shared" si="15"/>
        <v>18503386</v>
      </c>
      <c r="J771" s="166" t="s">
        <v>203</v>
      </c>
      <c r="K771" s="80" t="s">
        <v>204</v>
      </c>
      <c r="L771" s="160" t="s">
        <v>792</v>
      </c>
    </row>
    <row r="772" spans="2:12" ht="84.75" customHeight="1">
      <c r="B772" s="165">
        <v>72101500</v>
      </c>
      <c r="C772" s="162" t="s">
        <v>734</v>
      </c>
      <c r="D772" s="166" t="s">
        <v>37</v>
      </c>
      <c r="E772" s="163" t="s">
        <v>205</v>
      </c>
      <c r="F772" s="163" t="s">
        <v>706</v>
      </c>
      <c r="G772" s="164" t="s">
        <v>211</v>
      </c>
      <c r="H772" s="69">
        <f t="shared" si="15"/>
        <v>18503386</v>
      </c>
      <c r="I772" s="69">
        <f t="shared" si="15"/>
        <v>18503386</v>
      </c>
      <c r="J772" s="166" t="s">
        <v>203</v>
      </c>
      <c r="K772" s="80" t="s">
        <v>204</v>
      </c>
      <c r="L772" s="160" t="s">
        <v>792</v>
      </c>
    </row>
    <row r="773" spans="2:12" ht="69" customHeight="1">
      <c r="B773" s="165">
        <v>72101500</v>
      </c>
      <c r="C773" s="162" t="s">
        <v>735</v>
      </c>
      <c r="D773" s="166" t="s">
        <v>37</v>
      </c>
      <c r="E773" s="163" t="s">
        <v>205</v>
      </c>
      <c r="F773" s="163" t="s">
        <v>706</v>
      </c>
      <c r="G773" s="164" t="s">
        <v>211</v>
      </c>
      <c r="H773" s="69">
        <f t="shared" si="15"/>
        <v>18503386</v>
      </c>
      <c r="I773" s="69">
        <f t="shared" si="15"/>
        <v>18503386</v>
      </c>
      <c r="J773" s="166" t="s">
        <v>203</v>
      </c>
      <c r="K773" s="80" t="s">
        <v>204</v>
      </c>
      <c r="L773" s="160" t="s">
        <v>792</v>
      </c>
    </row>
    <row r="774" spans="2:12" ht="72.75" customHeight="1">
      <c r="B774" s="165">
        <v>72101500</v>
      </c>
      <c r="C774" s="162" t="s">
        <v>736</v>
      </c>
      <c r="D774" s="166" t="s">
        <v>37</v>
      </c>
      <c r="E774" s="163" t="s">
        <v>205</v>
      </c>
      <c r="F774" s="163" t="s">
        <v>706</v>
      </c>
      <c r="G774" s="164" t="s">
        <v>211</v>
      </c>
      <c r="H774" s="69">
        <f t="shared" si="15"/>
        <v>18503386</v>
      </c>
      <c r="I774" s="69">
        <f t="shared" si="15"/>
        <v>18503386</v>
      </c>
      <c r="J774" s="166" t="s">
        <v>203</v>
      </c>
      <c r="K774" s="80" t="s">
        <v>204</v>
      </c>
      <c r="L774" s="160" t="s">
        <v>792</v>
      </c>
    </row>
    <row r="775" spans="2:12" ht="81.75" customHeight="1">
      <c r="B775" s="165">
        <v>72101500</v>
      </c>
      <c r="C775" s="162" t="s">
        <v>737</v>
      </c>
      <c r="D775" s="166" t="s">
        <v>37</v>
      </c>
      <c r="E775" s="163" t="s">
        <v>205</v>
      </c>
      <c r="F775" s="163" t="s">
        <v>706</v>
      </c>
      <c r="G775" s="164" t="s">
        <v>211</v>
      </c>
      <c r="H775" s="69">
        <f t="shared" si="15"/>
        <v>18503386</v>
      </c>
      <c r="I775" s="69">
        <f t="shared" si="15"/>
        <v>18503386</v>
      </c>
      <c r="J775" s="166" t="s">
        <v>203</v>
      </c>
      <c r="K775" s="80" t="s">
        <v>204</v>
      </c>
      <c r="L775" s="160" t="s">
        <v>792</v>
      </c>
    </row>
    <row r="776" spans="2:12" ht="70.5" customHeight="1">
      <c r="B776" s="165">
        <v>72101500</v>
      </c>
      <c r="C776" s="162" t="s">
        <v>738</v>
      </c>
      <c r="D776" s="166" t="s">
        <v>37</v>
      </c>
      <c r="E776" s="163" t="s">
        <v>205</v>
      </c>
      <c r="F776" s="163" t="s">
        <v>706</v>
      </c>
      <c r="G776" s="164" t="s">
        <v>211</v>
      </c>
      <c r="H776" s="69">
        <f t="shared" si="15"/>
        <v>18503386</v>
      </c>
      <c r="I776" s="69">
        <f t="shared" si="15"/>
        <v>18503386</v>
      </c>
      <c r="J776" s="166" t="s">
        <v>203</v>
      </c>
      <c r="K776" s="80" t="s">
        <v>204</v>
      </c>
      <c r="L776" s="160" t="s">
        <v>792</v>
      </c>
    </row>
    <row r="777" spans="2:12" ht="84.75" customHeight="1">
      <c r="B777" s="165">
        <v>72101500</v>
      </c>
      <c r="C777" s="162" t="s">
        <v>739</v>
      </c>
      <c r="D777" s="166" t="s">
        <v>37</v>
      </c>
      <c r="E777" s="163" t="s">
        <v>205</v>
      </c>
      <c r="F777" s="163" t="s">
        <v>706</v>
      </c>
      <c r="G777" s="164" t="s">
        <v>211</v>
      </c>
      <c r="H777" s="69">
        <f t="shared" si="15"/>
        <v>18503386</v>
      </c>
      <c r="I777" s="69">
        <f t="shared" si="15"/>
        <v>18503386</v>
      </c>
      <c r="J777" s="166" t="s">
        <v>203</v>
      </c>
      <c r="K777" s="80" t="s">
        <v>204</v>
      </c>
      <c r="L777" s="160" t="s">
        <v>792</v>
      </c>
    </row>
    <row r="778" spans="2:12" ht="81" customHeight="1">
      <c r="B778" s="165">
        <v>72101500</v>
      </c>
      <c r="C778" s="162" t="s">
        <v>740</v>
      </c>
      <c r="D778" s="166" t="s">
        <v>37</v>
      </c>
      <c r="E778" s="163" t="s">
        <v>205</v>
      </c>
      <c r="F778" s="163" t="s">
        <v>706</v>
      </c>
      <c r="G778" s="164" t="s">
        <v>211</v>
      </c>
      <c r="H778" s="69">
        <f t="shared" si="15"/>
        <v>18503386</v>
      </c>
      <c r="I778" s="69">
        <f t="shared" si="15"/>
        <v>18503386</v>
      </c>
      <c r="J778" s="166" t="s">
        <v>203</v>
      </c>
      <c r="K778" s="80" t="s">
        <v>204</v>
      </c>
      <c r="L778" s="160" t="s">
        <v>792</v>
      </c>
    </row>
    <row r="779" spans="2:12" ht="82.5" customHeight="1">
      <c r="B779" s="165">
        <v>72101500</v>
      </c>
      <c r="C779" s="162" t="s">
        <v>741</v>
      </c>
      <c r="D779" s="166" t="s">
        <v>37</v>
      </c>
      <c r="E779" s="163" t="s">
        <v>205</v>
      </c>
      <c r="F779" s="163" t="s">
        <v>706</v>
      </c>
      <c r="G779" s="164" t="s">
        <v>211</v>
      </c>
      <c r="H779" s="69">
        <f t="shared" si="15"/>
        <v>18503386</v>
      </c>
      <c r="I779" s="69">
        <f t="shared" si="15"/>
        <v>18503386</v>
      </c>
      <c r="J779" s="166" t="s">
        <v>203</v>
      </c>
      <c r="K779" s="80" t="s">
        <v>204</v>
      </c>
      <c r="L779" s="160" t="s">
        <v>792</v>
      </c>
    </row>
    <row r="780" spans="2:12" ht="74.25" customHeight="1">
      <c r="B780" s="165">
        <v>72101500</v>
      </c>
      <c r="C780" s="162" t="s">
        <v>742</v>
      </c>
      <c r="D780" s="166" t="s">
        <v>37</v>
      </c>
      <c r="E780" s="163" t="s">
        <v>205</v>
      </c>
      <c r="F780" s="163" t="s">
        <v>706</v>
      </c>
      <c r="G780" s="164" t="s">
        <v>211</v>
      </c>
      <c r="H780" s="69">
        <f t="shared" si="15"/>
        <v>18503386</v>
      </c>
      <c r="I780" s="69">
        <f t="shared" si="15"/>
        <v>18503386</v>
      </c>
      <c r="J780" s="166" t="s">
        <v>203</v>
      </c>
      <c r="K780" s="80" t="s">
        <v>204</v>
      </c>
      <c r="L780" s="160" t="s">
        <v>792</v>
      </c>
    </row>
    <row r="781" spans="2:12" ht="88.5" customHeight="1">
      <c r="B781" s="165">
        <v>72101500</v>
      </c>
      <c r="C781" s="162" t="s">
        <v>743</v>
      </c>
      <c r="D781" s="166" t="s">
        <v>37</v>
      </c>
      <c r="E781" s="163" t="s">
        <v>205</v>
      </c>
      <c r="F781" s="163" t="s">
        <v>706</v>
      </c>
      <c r="G781" s="164" t="s">
        <v>211</v>
      </c>
      <c r="H781" s="69">
        <f t="shared" si="15"/>
        <v>18503386</v>
      </c>
      <c r="I781" s="69">
        <f t="shared" si="15"/>
        <v>18503386</v>
      </c>
      <c r="J781" s="166" t="s">
        <v>203</v>
      </c>
      <c r="K781" s="80" t="s">
        <v>204</v>
      </c>
      <c r="L781" s="160" t="s">
        <v>792</v>
      </c>
    </row>
    <row r="782" spans="2:12" ht="76.5" customHeight="1">
      <c r="B782" s="165">
        <v>72101500</v>
      </c>
      <c r="C782" s="162" t="s">
        <v>744</v>
      </c>
      <c r="D782" s="166" t="s">
        <v>37</v>
      </c>
      <c r="E782" s="163" t="s">
        <v>205</v>
      </c>
      <c r="F782" s="163" t="s">
        <v>706</v>
      </c>
      <c r="G782" s="164" t="s">
        <v>211</v>
      </c>
      <c r="H782" s="69">
        <f aca="true" t="shared" si="16" ref="H782:I797">1682126*11</f>
        <v>18503386</v>
      </c>
      <c r="I782" s="69">
        <f t="shared" si="16"/>
        <v>18503386</v>
      </c>
      <c r="J782" s="166" t="s">
        <v>203</v>
      </c>
      <c r="K782" s="80" t="s">
        <v>204</v>
      </c>
      <c r="L782" s="160" t="s">
        <v>792</v>
      </c>
    </row>
    <row r="783" spans="2:12" ht="74.25" customHeight="1">
      <c r="B783" s="165">
        <v>72101500</v>
      </c>
      <c r="C783" s="162" t="s">
        <v>745</v>
      </c>
      <c r="D783" s="166" t="s">
        <v>37</v>
      </c>
      <c r="E783" s="163" t="s">
        <v>205</v>
      </c>
      <c r="F783" s="163" t="s">
        <v>706</v>
      </c>
      <c r="G783" s="164" t="s">
        <v>211</v>
      </c>
      <c r="H783" s="69">
        <f t="shared" si="16"/>
        <v>18503386</v>
      </c>
      <c r="I783" s="69">
        <f t="shared" si="16"/>
        <v>18503386</v>
      </c>
      <c r="J783" s="166" t="s">
        <v>203</v>
      </c>
      <c r="K783" s="80" t="s">
        <v>204</v>
      </c>
      <c r="L783" s="160" t="s">
        <v>792</v>
      </c>
    </row>
    <row r="784" spans="2:12" ht="72" customHeight="1">
      <c r="B784" s="165">
        <v>72101500</v>
      </c>
      <c r="C784" s="162" t="s">
        <v>746</v>
      </c>
      <c r="D784" s="166" t="s">
        <v>37</v>
      </c>
      <c r="E784" s="163" t="s">
        <v>205</v>
      </c>
      <c r="F784" s="163" t="s">
        <v>706</v>
      </c>
      <c r="G784" s="164" t="s">
        <v>211</v>
      </c>
      <c r="H784" s="69">
        <f t="shared" si="16"/>
        <v>18503386</v>
      </c>
      <c r="I784" s="69">
        <f t="shared" si="16"/>
        <v>18503386</v>
      </c>
      <c r="J784" s="166" t="s">
        <v>203</v>
      </c>
      <c r="K784" s="80" t="s">
        <v>204</v>
      </c>
      <c r="L784" s="160" t="s">
        <v>792</v>
      </c>
    </row>
    <row r="785" spans="2:12" ht="72.75" customHeight="1">
      <c r="B785" s="165">
        <v>72101500</v>
      </c>
      <c r="C785" s="162" t="s">
        <v>747</v>
      </c>
      <c r="D785" s="166" t="s">
        <v>37</v>
      </c>
      <c r="E785" s="163" t="s">
        <v>205</v>
      </c>
      <c r="F785" s="163" t="s">
        <v>706</v>
      </c>
      <c r="G785" s="164" t="s">
        <v>211</v>
      </c>
      <c r="H785" s="69">
        <f t="shared" si="16"/>
        <v>18503386</v>
      </c>
      <c r="I785" s="69">
        <f t="shared" si="16"/>
        <v>18503386</v>
      </c>
      <c r="J785" s="166" t="s">
        <v>203</v>
      </c>
      <c r="K785" s="80" t="s">
        <v>204</v>
      </c>
      <c r="L785" s="160" t="s">
        <v>792</v>
      </c>
    </row>
    <row r="786" spans="2:12" ht="69" customHeight="1">
      <c r="B786" s="165">
        <v>72101500</v>
      </c>
      <c r="C786" s="162" t="s">
        <v>748</v>
      </c>
      <c r="D786" s="166" t="s">
        <v>37</v>
      </c>
      <c r="E786" s="163" t="s">
        <v>205</v>
      </c>
      <c r="F786" s="163" t="s">
        <v>706</v>
      </c>
      <c r="G786" s="164" t="s">
        <v>211</v>
      </c>
      <c r="H786" s="69">
        <f t="shared" si="16"/>
        <v>18503386</v>
      </c>
      <c r="I786" s="69">
        <f t="shared" si="16"/>
        <v>18503386</v>
      </c>
      <c r="J786" s="166" t="s">
        <v>203</v>
      </c>
      <c r="K786" s="80" t="s">
        <v>204</v>
      </c>
      <c r="L786" s="160" t="s">
        <v>792</v>
      </c>
    </row>
    <row r="787" spans="2:12" ht="72" customHeight="1">
      <c r="B787" s="165">
        <v>72101500</v>
      </c>
      <c r="C787" s="162" t="s">
        <v>749</v>
      </c>
      <c r="D787" s="166" t="s">
        <v>37</v>
      </c>
      <c r="E787" s="163" t="s">
        <v>205</v>
      </c>
      <c r="F787" s="163" t="s">
        <v>706</v>
      </c>
      <c r="G787" s="164" t="s">
        <v>211</v>
      </c>
      <c r="H787" s="69">
        <f t="shared" si="16"/>
        <v>18503386</v>
      </c>
      <c r="I787" s="69">
        <f t="shared" si="16"/>
        <v>18503386</v>
      </c>
      <c r="J787" s="166" t="s">
        <v>203</v>
      </c>
      <c r="K787" s="80" t="s">
        <v>204</v>
      </c>
      <c r="L787" s="160" t="s">
        <v>792</v>
      </c>
    </row>
    <row r="788" spans="2:12" ht="72" customHeight="1">
      <c r="B788" s="165">
        <v>72101500</v>
      </c>
      <c r="C788" s="162" t="s">
        <v>750</v>
      </c>
      <c r="D788" s="166" t="s">
        <v>37</v>
      </c>
      <c r="E788" s="163" t="s">
        <v>205</v>
      </c>
      <c r="F788" s="163" t="s">
        <v>706</v>
      </c>
      <c r="G788" s="164" t="s">
        <v>211</v>
      </c>
      <c r="H788" s="69">
        <f t="shared" si="16"/>
        <v>18503386</v>
      </c>
      <c r="I788" s="69">
        <f t="shared" si="16"/>
        <v>18503386</v>
      </c>
      <c r="J788" s="166" t="s">
        <v>203</v>
      </c>
      <c r="K788" s="80" t="s">
        <v>204</v>
      </c>
      <c r="L788" s="160" t="s">
        <v>792</v>
      </c>
    </row>
    <row r="789" spans="2:12" ht="72" customHeight="1">
      <c r="B789" s="165">
        <v>72101500</v>
      </c>
      <c r="C789" s="162" t="s">
        <v>751</v>
      </c>
      <c r="D789" s="166" t="s">
        <v>37</v>
      </c>
      <c r="E789" s="163" t="s">
        <v>205</v>
      </c>
      <c r="F789" s="163" t="s">
        <v>706</v>
      </c>
      <c r="G789" s="164" t="s">
        <v>211</v>
      </c>
      <c r="H789" s="69">
        <f t="shared" si="16"/>
        <v>18503386</v>
      </c>
      <c r="I789" s="69">
        <f t="shared" si="16"/>
        <v>18503386</v>
      </c>
      <c r="J789" s="166" t="s">
        <v>203</v>
      </c>
      <c r="K789" s="80" t="s">
        <v>204</v>
      </c>
      <c r="L789" s="160" t="s">
        <v>792</v>
      </c>
    </row>
    <row r="790" spans="2:12" ht="76.5">
      <c r="B790" s="165">
        <v>72101500</v>
      </c>
      <c r="C790" s="162" t="s">
        <v>752</v>
      </c>
      <c r="D790" s="166" t="s">
        <v>37</v>
      </c>
      <c r="E790" s="163" t="s">
        <v>205</v>
      </c>
      <c r="F790" s="163" t="s">
        <v>706</v>
      </c>
      <c r="G790" s="164" t="s">
        <v>211</v>
      </c>
      <c r="H790" s="69">
        <f t="shared" si="16"/>
        <v>18503386</v>
      </c>
      <c r="I790" s="69">
        <f t="shared" si="16"/>
        <v>18503386</v>
      </c>
      <c r="J790" s="166" t="s">
        <v>203</v>
      </c>
      <c r="K790" s="80" t="s">
        <v>204</v>
      </c>
      <c r="L790" s="160" t="s">
        <v>792</v>
      </c>
    </row>
    <row r="791" spans="2:12" ht="84" customHeight="1">
      <c r="B791" s="165">
        <v>72101500</v>
      </c>
      <c r="C791" s="162" t="s">
        <v>753</v>
      </c>
      <c r="D791" s="166" t="s">
        <v>37</v>
      </c>
      <c r="E791" s="163" t="s">
        <v>205</v>
      </c>
      <c r="F791" s="163" t="s">
        <v>706</v>
      </c>
      <c r="G791" s="164" t="s">
        <v>211</v>
      </c>
      <c r="H791" s="69">
        <f t="shared" si="16"/>
        <v>18503386</v>
      </c>
      <c r="I791" s="69">
        <f t="shared" si="16"/>
        <v>18503386</v>
      </c>
      <c r="J791" s="166" t="s">
        <v>203</v>
      </c>
      <c r="K791" s="80" t="s">
        <v>204</v>
      </c>
      <c r="L791" s="160" t="s">
        <v>792</v>
      </c>
    </row>
    <row r="792" spans="2:12" ht="90.75" customHeight="1">
      <c r="B792" s="165">
        <v>72101500</v>
      </c>
      <c r="C792" s="162" t="s">
        <v>754</v>
      </c>
      <c r="D792" s="166" t="s">
        <v>37</v>
      </c>
      <c r="E792" s="163" t="s">
        <v>205</v>
      </c>
      <c r="F792" s="163" t="s">
        <v>706</v>
      </c>
      <c r="G792" s="164" t="s">
        <v>211</v>
      </c>
      <c r="H792" s="69">
        <f t="shared" si="16"/>
        <v>18503386</v>
      </c>
      <c r="I792" s="69">
        <f t="shared" si="16"/>
        <v>18503386</v>
      </c>
      <c r="J792" s="166" t="s">
        <v>203</v>
      </c>
      <c r="K792" s="80" t="s">
        <v>204</v>
      </c>
      <c r="L792" s="160" t="s">
        <v>792</v>
      </c>
    </row>
    <row r="793" spans="2:12" ht="94.5" customHeight="1">
      <c r="B793" s="165">
        <v>72101500</v>
      </c>
      <c r="C793" s="162" t="s">
        <v>755</v>
      </c>
      <c r="D793" s="166" t="s">
        <v>37</v>
      </c>
      <c r="E793" s="163" t="s">
        <v>205</v>
      </c>
      <c r="F793" s="163" t="s">
        <v>706</v>
      </c>
      <c r="G793" s="164" t="s">
        <v>211</v>
      </c>
      <c r="H793" s="69">
        <f t="shared" si="16"/>
        <v>18503386</v>
      </c>
      <c r="I793" s="69">
        <f t="shared" si="16"/>
        <v>18503386</v>
      </c>
      <c r="J793" s="166" t="s">
        <v>203</v>
      </c>
      <c r="K793" s="80" t="s">
        <v>204</v>
      </c>
      <c r="L793" s="160" t="s">
        <v>792</v>
      </c>
    </row>
    <row r="794" spans="2:12" ht="81" customHeight="1">
      <c r="B794" s="165">
        <v>72101500</v>
      </c>
      <c r="C794" s="162" t="s">
        <v>756</v>
      </c>
      <c r="D794" s="166" t="s">
        <v>37</v>
      </c>
      <c r="E794" s="163" t="s">
        <v>205</v>
      </c>
      <c r="F794" s="163" t="s">
        <v>706</v>
      </c>
      <c r="G794" s="164" t="s">
        <v>211</v>
      </c>
      <c r="H794" s="69">
        <f t="shared" si="16"/>
        <v>18503386</v>
      </c>
      <c r="I794" s="69">
        <f t="shared" si="16"/>
        <v>18503386</v>
      </c>
      <c r="J794" s="166" t="s">
        <v>203</v>
      </c>
      <c r="K794" s="80" t="s">
        <v>204</v>
      </c>
      <c r="L794" s="160" t="s">
        <v>792</v>
      </c>
    </row>
    <row r="795" spans="2:12" ht="100.5" customHeight="1">
      <c r="B795" s="165">
        <v>72101500</v>
      </c>
      <c r="C795" s="162" t="s">
        <v>757</v>
      </c>
      <c r="D795" s="166" t="s">
        <v>37</v>
      </c>
      <c r="E795" s="163" t="s">
        <v>205</v>
      </c>
      <c r="F795" s="163" t="s">
        <v>706</v>
      </c>
      <c r="G795" s="164" t="s">
        <v>211</v>
      </c>
      <c r="H795" s="69">
        <f t="shared" si="16"/>
        <v>18503386</v>
      </c>
      <c r="I795" s="69">
        <f t="shared" si="16"/>
        <v>18503386</v>
      </c>
      <c r="J795" s="166" t="s">
        <v>203</v>
      </c>
      <c r="K795" s="80" t="s">
        <v>204</v>
      </c>
      <c r="L795" s="160" t="s">
        <v>792</v>
      </c>
    </row>
    <row r="796" spans="2:12" ht="66.75" customHeight="1">
      <c r="B796" s="165">
        <v>72101500</v>
      </c>
      <c r="C796" s="162" t="s">
        <v>758</v>
      </c>
      <c r="D796" s="166" t="s">
        <v>37</v>
      </c>
      <c r="E796" s="163" t="s">
        <v>205</v>
      </c>
      <c r="F796" s="163" t="s">
        <v>706</v>
      </c>
      <c r="G796" s="164" t="s">
        <v>211</v>
      </c>
      <c r="H796" s="69">
        <f t="shared" si="16"/>
        <v>18503386</v>
      </c>
      <c r="I796" s="69">
        <f t="shared" si="16"/>
        <v>18503386</v>
      </c>
      <c r="J796" s="166" t="s">
        <v>203</v>
      </c>
      <c r="K796" s="80" t="s">
        <v>204</v>
      </c>
      <c r="L796" s="160" t="s">
        <v>792</v>
      </c>
    </row>
    <row r="797" spans="2:12" ht="99.75" customHeight="1">
      <c r="B797" s="165">
        <v>72101500</v>
      </c>
      <c r="C797" s="162" t="s">
        <v>759</v>
      </c>
      <c r="D797" s="166" t="s">
        <v>37</v>
      </c>
      <c r="E797" s="163" t="s">
        <v>205</v>
      </c>
      <c r="F797" s="163" t="s">
        <v>706</v>
      </c>
      <c r="G797" s="164" t="s">
        <v>211</v>
      </c>
      <c r="H797" s="69">
        <f t="shared" si="16"/>
        <v>18503386</v>
      </c>
      <c r="I797" s="69">
        <f t="shared" si="16"/>
        <v>18503386</v>
      </c>
      <c r="J797" s="166" t="s">
        <v>203</v>
      </c>
      <c r="K797" s="80" t="s">
        <v>204</v>
      </c>
      <c r="L797" s="160" t="s">
        <v>792</v>
      </c>
    </row>
    <row r="798" spans="2:12" ht="100.5" customHeight="1">
      <c r="B798" s="165">
        <v>72101500</v>
      </c>
      <c r="C798" s="162" t="s">
        <v>760</v>
      </c>
      <c r="D798" s="166" t="s">
        <v>37</v>
      </c>
      <c r="E798" s="163" t="s">
        <v>205</v>
      </c>
      <c r="F798" s="163" t="s">
        <v>706</v>
      </c>
      <c r="G798" s="164" t="s">
        <v>211</v>
      </c>
      <c r="H798" s="69">
        <f aca="true" t="shared" si="17" ref="H798:I802">1682126*11</f>
        <v>18503386</v>
      </c>
      <c r="I798" s="69">
        <f t="shared" si="17"/>
        <v>18503386</v>
      </c>
      <c r="J798" s="166" t="s">
        <v>203</v>
      </c>
      <c r="K798" s="80" t="s">
        <v>204</v>
      </c>
      <c r="L798" s="160" t="s">
        <v>792</v>
      </c>
    </row>
    <row r="799" spans="2:12" ht="87" customHeight="1">
      <c r="B799" s="165">
        <v>72101500</v>
      </c>
      <c r="C799" s="162" t="s">
        <v>761</v>
      </c>
      <c r="D799" s="166" t="s">
        <v>37</v>
      </c>
      <c r="E799" s="163" t="s">
        <v>205</v>
      </c>
      <c r="F799" s="163" t="s">
        <v>706</v>
      </c>
      <c r="G799" s="164" t="s">
        <v>211</v>
      </c>
      <c r="H799" s="69">
        <f t="shared" si="17"/>
        <v>18503386</v>
      </c>
      <c r="I799" s="69">
        <f t="shared" si="17"/>
        <v>18503386</v>
      </c>
      <c r="J799" s="166" t="s">
        <v>203</v>
      </c>
      <c r="K799" s="80" t="s">
        <v>204</v>
      </c>
      <c r="L799" s="160" t="s">
        <v>792</v>
      </c>
    </row>
    <row r="800" spans="2:12" ht="76.5">
      <c r="B800" s="165">
        <v>72101500</v>
      </c>
      <c r="C800" s="162" t="s">
        <v>762</v>
      </c>
      <c r="D800" s="166" t="s">
        <v>37</v>
      </c>
      <c r="E800" s="163" t="s">
        <v>205</v>
      </c>
      <c r="F800" s="163" t="s">
        <v>706</v>
      </c>
      <c r="G800" s="164" t="s">
        <v>211</v>
      </c>
      <c r="H800" s="69">
        <f t="shared" si="17"/>
        <v>18503386</v>
      </c>
      <c r="I800" s="69">
        <f t="shared" si="17"/>
        <v>18503386</v>
      </c>
      <c r="J800" s="166" t="s">
        <v>203</v>
      </c>
      <c r="K800" s="80" t="s">
        <v>204</v>
      </c>
      <c r="L800" s="160" t="s">
        <v>792</v>
      </c>
    </row>
    <row r="801" spans="2:12" ht="85.5" customHeight="1">
      <c r="B801" s="165">
        <v>72101500</v>
      </c>
      <c r="C801" s="162" t="s">
        <v>763</v>
      </c>
      <c r="D801" s="166" t="s">
        <v>37</v>
      </c>
      <c r="E801" s="163" t="s">
        <v>205</v>
      </c>
      <c r="F801" s="163" t="s">
        <v>706</v>
      </c>
      <c r="G801" s="164" t="s">
        <v>211</v>
      </c>
      <c r="H801" s="69">
        <f t="shared" si="17"/>
        <v>18503386</v>
      </c>
      <c r="I801" s="69">
        <f t="shared" si="17"/>
        <v>18503386</v>
      </c>
      <c r="J801" s="166" t="s">
        <v>203</v>
      </c>
      <c r="K801" s="80" t="s">
        <v>204</v>
      </c>
      <c r="L801" s="160" t="s">
        <v>792</v>
      </c>
    </row>
    <row r="802" spans="2:12" ht="84.75" customHeight="1">
      <c r="B802" s="165">
        <v>72101500</v>
      </c>
      <c r="C802" s="162" t="s">
        <v>764</v>
      </c>
      <c r="D802" s="166" t="s">
        <v>37</v>
      </c>
      <c r="E802" s="163" t="s">
        <v>205</v>
      </c>
      <c r="F802" s="163" t="s">
        <v>706</v>
      </c>
      <c r="G802" s="164" t="s">
        <v>211</v>
      </c>
      <c r="H802" s="69">
        <f t="shared" si="17"/>
        <v>18503386</v>
      </c>
      <c r="I802" s="69">
        <f t="shared" si="17"/>
        <v>18503386</v>
      </c>
      <c r="J802" s="166" t="s">
        <v>203</v>
      </c>
      <c r="K802" s="80" t="s">
        <v>204</v>
      </c>
      <c r="L802" s="160" t="s">
        <v>792</v>
      </c>
    </row>
    <row r="803" spans="2:12" ht="60" customHeight="1">
      <c r="B803" s="171">
        <v>80111600</v>
      </c>
      <c r="C803" s="162" t="s">
        <v>765</v>
      </c>
      <c r="D803" s="166" t="s">
        <v>37</v>
      </c>
      <c r="E803" s="163" t="s">
        <v>205</v>
      </c>
      <c r="F803" s="163" t="s">
        <v>706</v>
      </c>
      <c r="G803" s="164" t="s">
        <v>211</v>
      </c>
      <c r="H803" s="72">
        <f aca="true" t="shared" si="18" ref="H803:I812">4188534*11</f>
        <v>46073874</v>
      </c>
      <c r="I803" s="72">
        <f t="shared" si="18"/>
        <v>46073874</v>
      </c>
      <c r="J803" s="166" t="s">
        <v>203</v>
      </c>
      <c r="K803" s="80" t="s">
        <v>204</v>
      </c>
      <c r="L803" s="160" t="s">
        <v>792</v>
      </c>
    </row>
    <row r="804" spans="2:12" ht="43.5" customHeight="1">
      <c r="B804" s="171">
        <v>80111600</v>
      </c>
      <c r="C804" s="162" t="s">
        <v>766</v>
      </c>
      <c r="D804" s="166" t="s">
        <v>37</v>
      </c>
      <c r="E804" s="163" t="s">
        <v>205</v>
      </c>
      <c r="F804" s="163" t="s">
        <v>706</v>
      </c>
      <c r="G804" s="164" t="s">
        <v>211</v>
      </c>
      <c r="H804" s="72">
        <f t="shared" si="18"/>
        <v>46073874</v>
      </c>
      <c r="I804" s="72">
        <f t="shared" si="18"/>
        <v>46073874</v>
      </c>
      <c r="J804" s="166" t="s">
        <v>203</v>
      </c>
      <c r="K804" s="80" t="s">
        <v>204</v>
      </c>
      <c r="L804" s="160" t="s">
        <v>792</v>
      </c>
    </row>
    <row r="805" spans="2:12" ht="42.75" customHeight="1">
      <c r="B805" s="171">
        <v>80111600</v>
      </c>
      <c r="C805" s="162" t="s">
        <v>767</v>
      </c>
      <c r="D805" s="166" t="s">
        <v>37</v>
      </c>
      <c r="E805" s="163" t="s">
        <v>205</v>
      </c>
      <c r="F805" s="163" t="s">
        <v>706</v>
      </c>
      <c r="G805" s="164" t="s">
        <v>211</v>
      </c>
      <c r="H805" s="72">
        <f t="shared" si="18"/>
        <v>46073874</v>
      </c>
      <c r="I805" s="72">
        <f t="shared" si="18"/>
        <v>46073874</v>
      </c>
      <c r="J805" s="166" t="s">
        <v>203</v>
      </c>
      <c r="K805" s="80" t="s">
        <v>204</v>
      </c>
      <c r="L805" s="160" t="s">
        <v>792</v>
      </c>
    </row>
    <row r="806" spans="2:12" ht="59.25" customHeight="1">
      <c r="B806" s="171">
        <v>80111600</v>
      </c>
      <c r="C806" s="162" t="s">
        <v>768</v>
      </c>
      <c r="D806" s="166" t="s">
        <v>37</v>
      </c>
      <c r="E806" s="163" t="s">
        <v>205</v>
      </c>
      <c r="F806" s="163" t="s">
        <v>706</v>
      </c>
      <c r="G806" s="164" t="s">
        <v>211</v>
      </c>
      <c r="H806" s="72">
        <f t="shared" si="18"/>
        <v>46073874</v>
      </c>
      <c r="I806" s="72">
        <f t="shared" si="18"/>
        <v>46073874</v>
      </c>
      <c r="J806" s="166" t="s">
        <v>203</v>
      </c>
      <c r="K806" s="80" t="s">
        <v>204</v>
      </c>
      <c r="L806" s="160" t="s">
        <v>792</v>
      </c>
    </row>
    <row r="807" spans="2:12" ht="56.25" customHeight="1">
      <c r="B807" s="171">
        <v>80111600</v>
      </c>
      <c r="C807" s="162" t="s">
        <v>769</v>
      </c>
      <c r="D807" s="166" t="s">
        <v>37</v>
      </c>
      <c r="E807" s="163" t="s">
        <v>205</v>
      </c>
      <c r="F807" s="163" t="s">
        <v>706</v>
      </c>
      <c r="G807" s="164" t="s">
        <v>211</v>
      </c>
      <c r="H807" s="72">
        <f t="shared" si="18"/>
        <v>46073874</v>
      </c>
      <c r="I807" s="72">
        <f t="shared" si="18"/>
        <v>46073874</v>
      </c>
      <c r="J807" s="166" t="s">
        <v>203</v>
      </c>
      <c r="K807" s="80" t="s">
        <v>204</v>
      </c>
      <c r="L807" s="160" t="s">
        <v>792</v>
      </c>
    </row>
    <row r="808" spans="2:12" ht="51">
      <c r="B808" s="171">
        <v>80111600</v>
      </c>
      <c r="C808" s="162" t="s">
        <v>770</v>
      </c>
      <c r="D808" s="166" t="s">
        <v>37</v>
      </c>
      <c r="E808" s="163" t="s">
        <v>205</v>
      </c>
      <c r="F808" s="163" t="s">
        <v>706</v>
      </c>
      <c r="G808" s="164" t="s">
        <v>211</v>
      </c>
      <c r="H808" s="72">
        <f t="shared" si="18"/>
        <v>46073874</v>
      </c>
      <c r="I808" s="72">
        <f t="shared" si="18"/>
        <v>46073874</v>
      </c>
      <c r="J808" s="166" t="s">
        <v>203</v>
      </c>
      <c r="K808" s="80" t="s">
        <v>204</v>
      </c>
      <c r="L808" s="160" t="s">
        <v>792</v>
      </c>
    </row>
    <row r="809" spans="2:12" ht="60.75" customHeight="1">
      <c r="B809" s="171">
        <v>80111600</v>
      </c>
      <c r="C809" s="162" t="s">
        <v>771</v>
      </c>
      <c r="D809" s="166" t="s">
        <v>37</v>
      </c>
      <c r="E809" s="163" t="s">
        <v>205</v>
      </c>
      <c r="F809" s="163" t="s">
        <v>706</v>
      </c>
      <c r="G809" s="164" t="s">
        <v>211</v>
      </c>
      <c r="H809" s="72">
        <f t="shared" si="18"/>
        <v>46073874</v>
      </c>
      <c r="I809" s="72">
        <f t="shared" si="18"/>
        <v>46073874</v>
      </c>
      <c r="J809" s="166" t="s">
        <v>203</v>
      </c>
      <c r="K809" s="80" t="s">
        <v>204</v>
      </c>
      <c r="L809" s="160" t="s">
        <v>792</v>
      </c>
    </row>
    <row r="810" spans="2:12" ht="56.25" customHeight="1">
      <c r="B810" s="171">
        <v>80111600</v>
      </c>
      <c r="C810" s="162" t="s">
        <v>772</v>
      </c>
      <c r="D810" s="166" t="s">
        <v>37</v>
      </c>
      <c r="E810" s="163" t="s">
        <v>205</v>
      </c>
      <c r="F810" s="163" t="s">
        <v>706</v>
      </c>
      <c r="G810" s="164" t="s">
        <v>211</v>
      </c>
      <c r="H810" s="72">
        <f t="shared" si="18"/>
        <v>46073874</v>
      </c>
      <c r="I810" s="72">
        <f t="shared" si="18"/>
        <v>46073874</v>
      </c>
      <c r="J810" s="166" t="s">
        <v>203</v>
      </c>
      <c r="K810" s="80" t="s">
        <v>204</v>
      </c>
      <c r="L810" s="160" t="s">
        <v>792</v>
      </c>
    </row>
    <row r="811" spans="2:12" ht="60" customHeight="1">
      <c r="B811" s="171">
        <v>80111600</v>
      </c>
      <c r="C811" s="162" t="s">
        <v>773</v>
      </c>
      <c r="D811" s="166" t="s">
        <v>37</v>
      </c>
      <c r="E811" s="163" t="s">
        <v>205</v>
      </c>
      <c r="F811" s="163" t="s">
        <v>706</v>
      </c>
      <c r="G811" s="164" t="s">
        <v>211</v>
      </c>
      <c r="H811" s="72">
        <f t="shared" si="18"/>
        <v>46073874</v>
      </c>
      <c r="I811" s="72">
        <f t="shared" si="18"/>
        <v>46073874</v>
      </c>
      <c r="J811" s="166" t="s">
        <v>203</v>
      </c>
      <c r="K811" s="80" t="s">
        <v>204</v>
      </c>
      <c r="L811" s="160" t="s">
        <v>792</v>
      </c>
    </row>
    <row r="812" spans="2:12" ht="54.75" customHeight="1">
      <c r="B812" s="171">
        <v>80111600</v>
      </c>
      <c r="C812" s="162" t="s">
        <v>774</v>
      </c>
      <c r="D812" s="166" t="s">
        <v>37</v>
      </c>
      <c r="E812" s="163" t="s">
        <v>205</v>
      </c>
      <c r="F812" s="163" t="s">
        <v>706</v>
      </c>
      <c r="G812" s="164" t="s">
        <v>211</v>
      </c>
      <c r="H812" s="72">
        <f t="shared" si="18"/>
        <v>46073874</v>
      </c>
      <c r="I812" s="72">
        <f t="shared" si="18"/>
        <v>46073874</v>
      </c>
      <c r="J812" s="166" t="s">
        <v>203</v>
      </c>
      <c r="K812" s="80" t="s">
        <v>204</v>
      </c>
      <c r="L812" s="160" t="s">
        <v>792</v>
      </c>
    </row>
    <row r="813" spans="2:12" ht="63" customHeight="1">
      <c r="B813" s="161">
        <v>80111600</v>
      </c>
      <c r="C813" s="162" t="s">
        <v>775</v>
      </c>
      <c r="D813" s="166" t="s">
        <v>37</v>
      </c>
      <c r="E813" s="163" t="s">
        <v>205</v>
      </c>
      <c r="F813" s="163" t="s">
        <v>706</v>
      </c>
      <c r="G813" s="164" t="s">
        <v>211</v>
      </c>
      <c r="H813" s="69">
        <f>2602000*11</f>
        <v>28622000</v>
      </c>
      <c r="I813" s="69">
        <f>2602000*11</f>
        <v>28622000</v>
      </c>
      <c r="J813" s="166" t="s">
        <v>203</v>
      </c>
      <c r="K813" s="80" t="s">
        <v>204</v>
      </c>
      <c r="L813" s="160" t="s">
        <v>792</v>
      </c>
    </row>
    <row r="814" spans="2:12" ht="47.25" customHeight="1">
      <c r="B814" s="161">
        <v>27112000</v>
      </c>
      <c r="C814" s="162" t="s">
        <v>689</v>
      </c>
      <c r="D814" s="163" t="s">
        <v>218</v>
      </c>
      <c r="E814" s="163" t="s">
        <v>690</v>
      </c>
      <c r="F814" s="163" t="s">
        <v>234</v>
      </c>
      <c r="G814" s="164" t="s">
        <v>211</v>
      </c>
      <c r="H814" s="69">
        <v>61500000</v>
      </c>
      <c r="I814" s="69">
        <v>61500000</v>
      </c>
      <c r="J814" s="163" t="s">
        <v>203</v>
      </c>
      <c r="K814" s="80" t="s">
        <v>204</v>
      </c>
      <c r="L814" s="160" t="s">
        <v>792</v>
      </c>
    </row>
    <row r="815" spans="2:12" ht="46.5" customHeight="1">
      <c r="B815" s="161">
        <v>46181500</v>
      </c>
      <c r="C815" s="162" t="s">
        <v>691</v>
      </c>
      <c r="D815" s="163" t="s">
        <v>218</v>
      </c>
      <c r="E815" s="163" t="s">
        <v>690</v>
      </c>
      <c r="F815" s="163" t="s">
        <v>234</v>
      </c>
      <c r="G815" s="164" t="s">
        <v>211</v>
      </c>
      <c r="H815" s="69">
        <v>62400000</v>
      </c>
      <c r="I815" s="69">
        <v>62400000</v>
      </c>
      <c r="J815" s="163" t="s">
        <v>203</v>
      </c>
      <c r="K815" s="80" t="s">
        <v>204</v>
      </c>
      <c r="L815" s="160" t="s">
        <v>792</v>
      </c>
    </row>
    <row r="816" spans="2:12" ht="33" customHeight="1">
      <c r="B816" s="161">
        <v>72141100</v>
      </c>
      <c r="C816" s="167" t="s">
        <v>776</v>
      </c>
      <c r="D816" s="161" t="s">
        <v>35</v>
      </c>
      <c r="E816" s="161" t="s">
        <v>468</v>
      </c>
      <c r="F816" s="161" t="s">
        <v>457</v>
      </c>
      <c r="G816" s="161" t="s">
        <v>458</v>
      </c>
      <c r="H816" s="74" t="s">
        <v>777</v>
      </c>
      <c r="I816" s="74" t="s">
        <v>777</v>
      </c>
      <c r="J816" s="161" t="s">
        <v>203</v>
      </c>
      <c r="K816" s="80" t="s">
        <v>204</v>
      </c>
      <c r="L816" s="168" t="s">
        <v>793</v>
      </c>
    </row>
    <row r="817" spans="2:12" ht="46.5" customHeight="1">
      <c r="B817" s="161">
        <v>81101500</v>
      </c>
      <c r="C817" s="167" t="s">
        <v>778</v>
      </c>
      <c r="D817" s="161" t="s">
        <v>35</v>
      </c>
      <c r="E817" s="161" t="s">
        <v>468</v>
      </c>
      <c r="F817" s="161" t="s">
        <v>460</v>
      </c>
      <c r="G817" s="161" t="s">
        <v>458</v>
      </c>
      <c r="H817" s="74" t="s">
        <v>779</v>
      </c>
      <c r="I817" s="74" t="s">
        <v>779</v>
      </c>
      <c r="J817" s="161" t="s">
        <v>203</v>
      </c>
      <c r="K817" s="80" t="s">
        <v>204</v>
      </c>
      <c r="L817" s="168" t="s">
        <v>793</v>
      </c>
    </row>
    <row r="818" spans="2:12" ht="62.25" customHeight="1">
      <c r="B818" s="161">
        <v>95111601</v>
      </c>
      <c r="C818" s="167" t="s">
        <v>780</v>
      </c>
      <c r="D818" s="161" t="s">
        <v>37</v>
      </c>
      <c r="E818" s="161" t="s">
        <v>209</v>
      </c>
      <c r="F818" s="161" t="s">
        <v>519</v>
      </c>
      <c r="G818" s="161" t="s">
        <v>537</v>
      </c>
      <c r="H818" s="74" t="s">
        <v>781</v>
      </c>
      <c r="I818" s="74" t="s">
        <v>781</v>
      </c>
      <c r="J818" s="161" t="s">
        <v>203</v>
      </c>
      <c r="K818" s="80" t="s">
        <v>204</v>
      </c>
      <c r="L818" s="167" t="s">
        <v>788</v>
      </c>
    </row>
    <row r="819" spans="2:12" ht="48.75" customHeight="1">
      <c r="B819" s="161">
        <v>95111601</v>
      </c>
      <c r="C819" s="167" t="s">
        <v>782</v>
      </c>
      <c r="D819" s="161" t="s">
        <v>37</v>
      </c>
      <c r="E819" s="161" t="s">
        <v>238</v>
      </c>
      <c r="F819" s="161" t="s">
        <v>34</v>
      </c>
      <c r="G819" s="161" t="s">
        <v>537</v>
      </c>
      <c r="H819" s="74" t="s">
        <v>783</v>
      </c>
      <c r="I819" s="74" t="s">
        <v>783</v>
      </c>
      <c r="J819" s="161" t="s">
        <v>203</v>
      </c>
      <c r="K819" s="80" t="s">
        <v>204</v>
      </c>
      <c r="L819" s="167" t="s">
        <v>788</v>
      </c>
    </row>
    <row r="820" spans="2:12" ht="30">
      <c r="B820" s="172">
        <v>43211503</v>
      </c>
      <c r="C820" s="173" t="s">
        <v>877</v>
      </c>
      <c r="D820" s="174">
        <v>43221</v>
      </c>
      <c r="E820" s="172" t="s">
        <v>878</v>
      </c>
      <c r="F820" s="172" t="s">
        <v>432</v>
      </c>
      <c r="G820" s="175" t="s">
        <v>396</v>
      </c>
      <c r="H820" s="176">
        <v>16000000</v>
      </c>
      <c r="I820" s="176">
        <v>16000000</v>
      </c>
      <c r="J820" s="172" t="s">
        <v>178</v>
      </c>
      <c r="K820" s="172" t="s">
        <v>204</v>
      </c>
      <c r="L820" s="178" t="s">
        <v>879</v>
      </c>
    </row>
    <row r="821" spans="2:12" ht="30">
      <c r="B821" s="172">
        <v>43211507</v>
      </c>
      <c r="C821" s="173" t="s">
        <v>880</v>
      </c>
      <c r="D821" s="174">
        <v>43221</v>
      </c>
      <c r="E821" s="172" t="s">
        <v>209</v>
      </c>
      <c r="F821" s="172" t="s">
        <v>432</v>
      </c>
      <c r="G821" s="175" t="s">
        <v>396</v>
      </c>
      <c r="H821" s="176">
        <v>15000000</v>
      </c>
      <c r="I821" s="176">
        <v>15000000</v>
      </c>
      <c r="J821" s="172" t="s">
        <v>178</v>
      </c>
      <c r="K821" s="172" t="s">
        <v>204</v>
      </c>
      <c r="L821" s="178" t="s">
        <v>879</v>
      </c>
    </row>
    <row r="822" spans="2:12" ht="30">
      <c r="B822" s="172">
        <v>43211619</v>
      </c>
      <c r="C822" s="173" t="s">
        <v>881</v>
      </c>
      <c r="D822" s="174">
        <v>43221</v>
      </c>
      <c r="E822" s="172" t="s">
        <v>209</v>
      </c>
      <c r="F822" s="172" t="s">
        <v>432</v>
      </c>
      <c r="G822" s="175" t="s">
        <v>396</v>
      </c>
      <c r="H822" s="176">
        <v>100000</v>
      </c>
      <c r="I822" s="176">
        <v>100000</v>
      </c>
      <c r="J822" s="172" t="s">
        <v>178</v>
      </c>
      <c r="K822" s="172" t="s">
        <v>204</v>
      </c>
      <c r="L822" s="178" t="s">
        <v>879</v>
      </c>
    </row>
    <row r="823" spans="2:12" ht="30">
      <c r="B823" s="172">
        <v>53121706</v>
      </c>
      <c r="C823" s="173" t="s">
        <v>882</v>
      </c>
      <c r="D823" s="174">
        <v>43221</v>
      </c>
      <c r="E823" s="172" t="s">
        <v>209</v>
      </c>
      <c r="F823" s="172" t="s">
        <v>432</v>
      </c>
      <c r="G823" s="175" t="s">
        <v>396</v>
      </c>
      <c r="H823" s="176">
        <v>300000</v>
      </c>
      <c r="I823" s="176">
        <v>300000</v>
      </c>
      <c r="J823" s="172" t="s">
        <v>178</v>
      </c>
      <c r="K823" s="172" t="s">
        <v>204</v>
      </c>
      <c r="L823" s="178" t="s">
        <v>879</v>
      </c>
    </row>
    <row r="824" spans="2:12" ht="30">
      <c r="B824" s="172">
        <v>43211711</v>
      </c>
      <c r="C824" s="173" t="s">
        <v>883</v>
      </c>
      <c r="D824" s="174">
        <v>43221</v>
      </c>
      <c r="E824" s="172" t="s">
        <v>209</v>
      </c>
      <c r="F824" s="172" t="s">
        <v>432</v>
      </c>
      <c r="G824" s="175" t="s">
        <v>396</v>
      </c>
      <c r="H824" s="176">
        <v>6000000</v>
      </c>
      <c r="I824" s="176">
        <v>6000000</v>
      </c>
      <c r="J824" s="172" t="s">
        <v>178</v>
      </c>
      <c r="K824" s="172" t="s">
        <v>204</v>
      </c>
      <c r="L824" s="178" t="s">
        <v>879</v>
      </c>
    </row>
    <row r="825" spans="2:12" ht="30">
      <c r="B825" s="172">
        <v>43191512</v>
      </c>
      <c r="C825" s="177" t="s">
        <v>884</v>
      </c>
      <c r="D825" s="174">
        <v>43221</v>
      </c>
      <c r="E825" s="172" t="s">
        <v>209</v>
      </c>
      <c r="F825" s="172" t="s">
        <v>432</v>
      </c>
      <c r="G825" s="175" t="s">
        <v>396</v>
      </c>
      <c r="H825" s="176">
        <v>300000</v>
      </c>
      <c r="I825" s="176">
        <v>300000</v>
      </c>
      <c r="J825" s="172" t="s">
        <v>178</v>
      </c>
      <c r="K825" s="172" t="s">
        <v>204</v>
      </c>
      <c r="L825" s="178" t="s">
        <v>879</v>
      </c>
    </row>
    <row r="826" spans="2:12" ht="30">
      <c r="B826" s="172">
        <v>45111812</v>
      </c>
      <c r="C826" s="177" t="s">
        <v>885</v>
      </c>
      <c r="D826" s="174">
        <v>43221</v>
      </c>
      <c r="E826" s="172" t="s">
        <v>209</v>
      </c>
      <c r="F826" s="172" t="s">
        <v>432</v>
      </c>
      <c r="G826" s="175" t="s">
        <v>396</v>
      </c>
      <c r="H826" s="176">
        <v>700000</v>
      </c>
      <c r="I826" s="176">
        <v>700000</v>
      </c>
      <c r="J826" s="172" t="s">
        <v>178</v>
      </c>
      <c r="K826" s="172" t="s">
        <v>204</v>
      </c>
      <c r="L826" s="178" t="s">
        <v>879</v>
      </c>
    </row>
    <row r="827" spans="2:12" ht="30">
      <c r="B827" s="172">
        <v>43231512</v>
      </c>
      <c r="C827" s="173" t="s">
        <v>440</v>
      </c>
      <c r="D827" s="174">
        <v>43252</v>
      </c>
      <c r="E827" s="172" t="s">
        <v>209</v>
      </c>
      <c r="F827" s="172" t="s">
        <v>164</v>
      </c>
      <c r="G827" s="175" t="s">
        <v>396</v>
      </c>
      <c r="H827" s="176">
        <v>100000000</v>
      </c>
      <c r="I827" s="176">
        <v>100000000</v>
      </c>
      <c r="J827" s="172" t="s">
        <v>178</v>
      </c>
      <c r="K827" s="172" t="s">
        <v>204</v>
      </c>
      <c r="L827" s="178" t="s">
        <v>879</v>
      </c>
    </row>
    <row r="828" spans="2:12" ht="30">
      <c r="B828" s="172">
        <v>43232701</v>
      </c>
      <c r="C828" s="173" t="s">
        <v>444</v>
      </c>
      <c r="D828" s="174">
        <v>43252</v>
      </c>
      <c r="E828" s="172" t="s">
        <v>209</v>
      </c>
      <c r="F828" s="172" t="s">
        <v>164</v>
      </c>
      <c r="G828" s="175" t="s">
        <v>396</v>
      </c>
      <c r="H828" s="176">
        <v>103000000</v>
      </c>
      <c r="I828" s="176">
        <v>103000000</v>
      </c>
      <c r="J828" s="172" t="s">
        <v>178</v>
      </c>
      <c r="K828" s="172" t="s">
        <v>204</v>
      </c>
      <c r="L828" s="178" t="s">
        <v>879</v>
      </c>
    </row>
    <row r="829" spans="2:12" ht="30">
      <c r="B829" s="172">
        <v>43232701</v>
      </c>
      <c r="C829" s="173" t="s">
        <v>455</v>
      </c>
      <c r="D829" s="174">
        <v>43252</v>
      </c>
      <c r="E829" s="172" t="s">
        <v>209</v>
      </c>
      <c r="F829" s="172" t="s">
        <v>164</v>
      </c>
      <c r="G829" s="175" t="s">
        <v>396</v>
      </c>
      <c r="H829" s="176">
        <v>120000000</v>
      </c>
      <c r="I829" s="176">
        <v>120000000</v>
      </c>
      <c r="J829" s="172" t="s">
        <v>178</v>
      </c>
      <c r="K829" s="172" t="s">
        <v>204</v>
      </c>
      <c r="L829" s="178" t="s">
        <v>879</v>
      </c>
    </row>
    <row r="830" spans="2:12" ht="75">
      <c r="B830" s="183">
        <v>15101506</v>
      </c>
      <c r="C830" s="184" t="s">
        <v>887</v>
      </c>
      <c r="D830" s="185" t="s">
        <v>514</v>
      </c>
      <c r="E830" s="185" t="s">
        <v>39</v>
      </c>
      <c r="F830" s="185" t="s">
        <v>510</v>
      </c>
      <c r="G830" s="186" t="s">
        <v>32</v>
      </c>
      <c r="H830" s="217">
        <v>40000000</v>
      </c>
      <c r="I830" s="218">
        <v>40000000</v>
      </c>
      <c r="J830" s="186" t="s">
        <v>203</v>
      </c>
      <c r="K830" s="186" t="s">
        <v>204</v>
      </c>
      <c r="L830" s="187" t="s">
        <v>888</v>
      </c>
    </row>
    <row r="831" spans="2:12" ht="75">
      <c r="B831" s="183">
        <v>15101506</v>
      </c>
      <c r="C831" s="184" t="s">
        <v>889</v>
      </c>
      <c r="D831" s="185" t="s">
        <v>35</v>
      </c>
      <c r="E831" s="185" t="s">
        <v>39</v>
      </c>
      <c r="F831" s="185" t="s">
        <v>510</v>
      </c>
      <c r="G831" s="186" t="s">
        <v>172</v>
      </c>
      <c r="H831" s="217">
        <v>15000000</v>
      </c>
      <c r="I831" s="218">
        <v>15000000</v>
      </c>
      <c r="J831" s="186" t="s">
        <v>203</v>
      </c>
      <c r="K831" s="186" t="s">
        <v>204</v>
      </c>
      <c r="L831" s="187" t="s">
        <v>888</v>
      </c>
    </row>
    <row r="832" spans="2:12" ht="45">
      <c r="B832" s="188">
        <v>30191800</v>
      </c>
      <c r="C832" s="184" t="s">
        <v>890</v>
      </c>
      <c r="D832" s="185" t="s">
        <v>35</v>
      </c>
      <c r="E832" s="185" t="s">
        <v>39</v>
      </c>
      <c r="F832" s="185" t="s">
        <v>510</v>
      </c>
      <c r="G832" s="186" t="s">
        <v>172</v>
      </c>
      <c r="H832" s="217">
        <v>15000000</v>
      </c>
      <c r="I832" s="218">
        <v>15000000</v>
      </c>
      <c r="J832" s="186" t="s">
        <v>203</v>
      </c>
      <c r="K832" s="186" t="s">
        <v>204</v>
      </c>
      <c r="L832" s="187" t="s">
        <v>891</v>
      </c>
    </row>
    <row r="833" spans="2:12" ht="75">
      <c r="B833" s="188">
        <v>43211500</v>
      </c>
      <c r="C833" s="184" t="s">
        <v>892</v>
      </c>
      <c r="D833" s="185" t="s">
        <v>62</v>
      </c>
      <c r="E833" s="185" t="s">
        <v>201</v>
      </c>
      <c r="F833" s="185" t="s">
        <v>234</v>
      </c>
      <c r="G833" s="186" t="s">
        <v>172</v>
      </c>
      <c r="H833" s="217">
        <v>90000000</v>
      </c>
      <c r="I833" s="218">
        <v>90000000</v>
      </c>
      <c r="J833" s="186" t="s">
        <v>203</v>
      </c>
      <c r="K833" s="186" t="s">
        <v>204</v>
      </c>
      <c r="L833" s="187" t="s">
        <v>893</v>
      </c>
    </row>
    <row r="834" spans="2:12" ht="75">
      <c r="B834" s="183">
        <v>43211600</v>
      </c>
      <c r="C834" s="184" t="s">
        <v>894</v>
      </c>
      <c r="D834" s="185" t="s">
        <v>35</v>
      </c>
      <c r="E834" s="185" t="s">
        <v>39</v>
      </c>
      <c r="F834" s="185" t="s">
        <v>510</v>
      </c>
      <c r="G834" s="186" t="s">
        <v>172</v>
      </c>
      <c r="H834" s="217">
        <v>40000000</v>
      </c>
      <c r="I834" s="218">
        <v>40000000</v>
      </c>
      <c r="J834" s="186" t="s">
        <v>203</v>
      </c>
      <c r="K834" s="186" t="s">
        <v>204</v>
      </c>
      <c r="L834" s="187" t="s">
        <v>895</v>
      </c>
    </row>
    <row r="835" spans="2:12" ht="75">
      <c r="B835" s="183" t="s">
        <v>1174</v>
      </c>
      <c r="C835" s="184" t="s">
        <v>896</v>
      </c>
      <c r="D835" s="185" t="s">
        <v>37</v>
      </c>
      <c r="E835" s="185" t="s">
        <v>38</v>
      </c>
      <c r="F835" s="185" t="s">
        <v>510</v>
      </c>
      <c r="G835" s="186" t="s">
        <v>172</v>
      </c>
      <c r="H835" s="217">
        <f>+(15797907+6800000+2000000)*1.04+(1350000)</f>
        <v>26931823.28</v>
      </c>
      <c r="I835" s="217">
        <f>+(15797907+6800000+2000000)*1.04+(1350000)</f>
        <v>26931823.28</v>
      </c>
      <c r="J835" s="186" t="s">
        <v>203</v>
      </c>
      <c r="K835" s="186" t="s">
        <v>204</v>
      </c>
      <c r="L835" s="187" t="s">
        <v>888</v>
      </c>
    </row>
    <row r="836" spans="2:12" ht="75">
      <c r="B836" s="183">
        <v>47131800</v>
      </c>
      <c r="C836" s="189" t="s">
        <v>897</v>
      </c>
      <c r="D836" s="185" t="s">
        <v>36</v>
      </c>
      <c r="E836" s="190" t="s">
        <v>488</v>
      </c>
      <c r="F836" s="190" t="s">
        <v>300</v>
      </c>
      <c r="G836" s="186" t="s">
        <v>172</v>
      </c>
      <c r="H836" s="217">
        <v>227850</v>
      </c>
      <c r="I836" s="217">
        <v>227850</v>
      </c>
      <c r="J836" s="186" t="s">
        <v>203</v>
      </c>
      <c r="K836" s="186" t="s">
        <v>204</v>
      </c>
      <c r="L836" s="187" t="s">
        <v>888</v>
      </c>
    </row>
    <row r="837" spans="2:12" ht="75">
      <c r="B837" s="183">
        <v>47131800</v>
      </c>
      <c r="C837" s="191" t="s">
        <v>898</v>
      </c>
      <c r="D837" s="185" t="s">
        <v>36</v>
      </c>
      <c r="E837" s="185" t="s">
        <v>488</v>
      </c>
      <c r="F837" s="185" t="s">
        <v>300</v>
      </c>
      <c r="G837" s="186" t="s">
        <v>172</v>
      </c>
      <c r="H837" s="217">
        <v>117600</v>
      </c>
      <c r="I837" s="217">
        <v>117600</v>
      </c>
      <c r="J837" s="186" t="s">
        <v>203</v>
      </c>
      <c r="K837" s="186" t="s">
        <v>204</v>
      </c>
      <c r="L837" s="187" t="s">
        <v>888</v>
      </c>
    </row>
    <row r="838" spans="2:12" ht="75">
      <c r="B838" s="183">
        <v>70141504</v>
      </c>
      <c r="C838" s="192" t="s">
        <v>899</v>
      </c>
      <c r="D838" s="185" t="s">
        <v>36</v>
      </c>
      <c r="E838" s="185" t="s">
        <v>488</v>
      </c>
      <c r="F838" s="185" t="s">
        <v>300</v>
      </c>
      <c r="G838" s="186" t="s">
        <v>172</v>
      </c>
      <c r="H838" s="217">
        <v>378000</v>
      </c>
      <c r="I838" s="217">
        <v>378000</v>
      </c>
      <c r="J838" s="186" t="s">
        <v>203</v>
      </c>
      <c r="K838" s="186" t="s">
        <v>204</v>
      </c>
      <c r="L838" s="187" t="s">
        <v>888</v>
      </c>
    </row>
    <row r="839" spans="2:12" ht="75">
      <c r="B839" s="183">
        <v>50161509</v>
      </c>
      <c r="C839" s="192" t="s">
        <v>900</v>
      </c>
      <c r="D839" s="185" t="s">
        <v>36</v>
      </c>
      <c r="E839" s="185" t="s">
        <v>488</v>
      </c>
      <c r="F839" s="185" t="s">
        <v>300</v>
      </c>
      <c r="G839" s="186" t="s">
        <v>172</v>
      </c>
      <c r="H839" s="217">
        <v>1286250</v>
      </c>
      <c r="I839" s="217">
        <v>1286250</v>
      </c>
      <c r="J839" s="186" t="s">
        <v>203</v>
      </c>
      <c r="K839" s="186" t="s">
        <v>204</v>
      </c>
      <c r="L839" s="187" t="s">
        <v>888</v>
      </c>
    </row>
    <row r="840" spans="2:12" ht="75">
      <c r="B840" s="183">
        <v>47121701</v>
      </c>
      <c r="C840" s="192" t="s">
        <v>901</v>
      </c>
      <c r="D840" s="185" t="s">
        <v>36</v>
      </c>
      <c r="E840" s="185" t="s">
        <v>488</v>
      </c>
      <c r="F840" s="185" t="s">
        <v>300</v>
      </c>
      <c r="G840" s="186" t="s">
        <v>172</v>
      </c>
      <c r="H840" s="217">
        <v>340200</v>
      </c>
      <c r="I840" s="217">
        <v>340200</v>
      </c>
      <c r="J840" s="186" t="s">
        <v>203</v>
      </c>
      <c r="K840" s="186" t="s">
        <v>204</v>
      </c>
      <c r="L840" s="187" t="s">
        <v>888</v>
      </c>
    </row>
    <row r="841" spans="2:12" ht="75">
      <c r="B841" s="183">
        <v>52151500</v>
      </c>
      <c r="C841" s="192" t="s">
        <v>902</v>
      </c>
      <c r="D841" s="185" t="s">
        <v>36</v>
      </c>
      <c r="E841" s="185" t="s">
        <v>488</v>
      </c>
      <c r="F841" s="185" t="s">
        <v>300</v>
      </c>
      <c r="G841" s="186" t="s">
        <v>172</v>
      </c>
      <c r="H841" s="217">
        <v>94500</v>
      </c>
      <c r="I841" s="217">
        <v>94500</v>
      </c>
      <c r="J841" s="186" t="s">
        <v>203</v>
      </c>
      <c r="K841" s="186" t="s">
        <v>204</v>
      </c>
      <c r="L841" s="187" t="s">
        <v>888</v>
      </c>
    </row>
    <row r="842" spans="2:12" ht="75">
      <c r="B842" s="183">
        <v>50201706</v>
      </c>
      <c r="C842" s="192" t="s">
        <v>903</v>
      </c>
      <c r="D842" s="185" t="s">
        <v>36</v>
      </c>
      <c r="E842" s="185" t="s">
        <v>488</v>
      </c>
      <c r="F842" s="185" t="s">
        <v>300</v>
      </c>
      <c r="G842" s="186" t="s">
        <v>172</v>
      </c>
      <c r="H842" s="217">
        <v>5040000</v>
      </c>
      <c r="I842" s="217">
        <v>5040000</v>
      </c>
      <c r="J842" s="186" t="s">
        <v>203</v>
      </c>
      <c r="K842" s="186" t="s">
        <v>204</v>
      </c>
      <c r="L842" s="187" t="s">
        <v>888</v>
      </c>
    </row>
    <row r="843" spans="2:12" ht="75">
      <c r="B843" s="183">
        <v>52121703</v>
      </c>
      <c r="C843" s="192" t="s">
        <v>904</v>
      </c>
      <c r="D843" s="185" t="s">
        <v>36</v>
      </c>
      <c r="E843" s="185" t="s">
        <v>488</v>
      </c>
      <c r="F843" s="185" t="s">
        <v>300</v>
      </c>
      <c r="G843" s="186" t="s">
        <v>172</v>
      </c>
      <c r="H843" s="217">
        <v>55125</v>
      </c>
      <c r="I843" s="217">
        <v>55125</v>
      </c>
      <c r="J843" s="186" t="s">
        <v>203</v>
      </c>
      <c r="K843" s="186" t="s">
        <v>204</v>
      </c>
      <c r="L843" s="187" t="s">
        <v>888</v>
      </c>
    </row>
    <row r="844" spans="2:12" ht="75">
      <c r="B844" s="183">
        <v>47131600</v>
      </c>
      <c r="C844" s="192" t="s">
        <v>905</v>
      </c>
      <c r="D844" s="185" t="s">
        <v>36</v>
      </c>
      <c r="E844" s="185" t="s">
        <v>488</v>
      </c>
      <c r="F844" s="185" t="s">
        <v>300</v>
      </c>
      <c r="G844" s="186" t="s">
        <v>172</v>
      </c>
      <c r="H844" s="217">
        <v>75600</v>
      </c>
      <c r="I844" s="217">
        <v>75600</v>
      </c>
      <c r="J844" s="186" t="s">
        <v>203</v>
      </c>
      <c r="K844" s="186" t="s">
        <v>204</v>
      </c>
      <c r="L844" s="187" t="s">
        <v>888</v>
      </c>
    </row>
    <row r="845" spans="2:12" ht="75">
      <c r="B845" s="183">
        <v>47131600</v>
      </c>
      <c r="C845" s="192" t="s">
        <v>906</v>
      </c>
      <c r="D845" s="185" t="s">
        <v>36</v>
      </c>
      <c r="E845" s="185" t="s">
        <v>488</v>
      </c>
      <c r="F845" s="185" t="s">
        <v>300</v>
      </c>
      <c r="G845" s="186" t="s">
        <v>172</v>
      </c>
      <c r="H845" s="217">
        <v>64575</v>
      </c>
      <c r="I845" s="217">
        <v>64575</v>
      </c>
      <c r="J845" s="186" t="s">
        <v>203</v>
      </c>
      <c r="K845" s="186" t="s">
        <v>204</v>
      </c>
      <c r="L845" s="187" t="s">
        <v>888</v>
      </c>
    </row>
    <row r="846" spans="2:12" ht="75">
      <c r="B846" s="183">
        <v>42132201</v>
      </c>
      <c r="C846" s="192" t="s">
        <v>907</v>
      </c>
      <c r="D846" s="185" t="s">
        <v>36</v>
      </c>
      <c r="E846" s="185" t="s">
        <v>488</v>
      </c>
      <c r="F846" s="185" t="s">
        <v>300</v>
      </c>
      <c r="G846" s="186" t="s">
        <v>172</v>
      </c>
      <c r="H846" s="217">
        <v>129150</v>
      </c>
      <c r="I846" s="217">
        <v>129150</v>
      </c>
      <c r="J846" s="186" t="s">
        <v>203</v>
      </c>
      <c r="K846" s="186" t="s">
        <v>204</v>
      </c>
      <c r="L846" s="187" t="s">
        <v>888</v>
      </c>
    </row>
    <row r="847" spans="2:12" ht="75">
      <c r="B847" s="183">
        <v>42132201</v>
      </c>
      <c r="C847" s="192" t="s">
        <v>908</v>
      </c>
      <c r="D847" s="185" t="s">
        <v>36</v>
      </c>
      <c r="E847" s="185" t="s">
        <v>488</v>
      </c>
      <c r="F847" s="185" t="s">
        <v>300</v>
      </c>
      <c r="G847" s="186" t="s">
        <v>172</v>
      </c>
      <c r="H847" s="217">
        <v>127050</v>
      </c>
      <c r="I847" s="217">
        <v>127050</v>
      </c>
      <c r="J847" s="186" t="s">
        <v>203</v>
      </c>
      <c r="K847" s="186" t="s">
        <v>204</v>
      </c>
      <c r="L847" s="187" t="s">
        <v>888</v>
      </c>
    </row>
    <row r="848" spans="2:12" ht="75">
      <c r="B848" s="183">
        <v>47131600</v>
      </c>
      <c r="C848" s="192" t="s">
        <v>909</v>
      </c>
      <c r="D848" s="185" t="s">
        <v>36</v>
      </c>
      <c r="E848" s="185" t="s">
        <v>488</v>
      </c>
      <c r="F848" s="185" t="s">
        <v>300</v>
      </c>
      <c r="G848" s="186" t="s">
        <v>172</v>
      </c>
      <c r="H848" s="217">
        <v>294000</v>
      </c>
      <c r="I848" s="217">
        <v>294000</v>
      </c>
      <c r="J848" s="186" t="s">
        <v>203</v>
      </c>
      <c r="K848" s="186" t="s">
        <v>204</v>
      </c>
      <c r="L848" s="187" t="s">
        <v>888</v>
      </c>
    </row>
    <row r="849" spans="2:12" ht="75">
      <c r="B849" s="183">
        <v>47131600</v>
      </c>
      <c r="C849" s="192" t="s">
        <v>910</v>
      </c>
      <c r="D849" s="185" t="s">
        <v>36</v>
      </c>
      <c r="E849" s="185" t="s">
        <v>488</v>
      </c>
      <c r="F849" s="185" t="s">
        <v>300</v>
      </c>
      <c r="G849" s="186" t="s">
        <v>172</v>
      </c>
      <c r="H849" s="217">
        <v>194250</v>
      </c>
      <c r="I849" s="217">
        <v>194250</v>
      </c>
      <c r="J849" s="186" t="s">
        <v>203</v>
      </c>
      <c r="K849" s="186" t="s">
        <v>204</v>
      </c>
      <c r="L849" s="187" t="s">
        <v>888</v>
      </c>
    </row>
    <row r="850" spans="2:12" ht="75">
      <c r="B850" s="193">
        <v>12352104</v>
      </c>
      <c r="C850" s="192" t="s">
        <v>911</v>
      </c>
      <c r="D850" s="185" t="s">
        <v>36</v>
      </c>
      <c r="E850" s="185" t="s">
        <v>488</v>
      </c>
      <c r="F850" s="185" t="s">
        <v>300</v>
      </c>
      <c r="G850" s="186" t="s">
        <v>172</v>
      </c>
      <c r="H850" s="217">
        <v>882000</v>
      </c>
      <c r="I850" s="217">
        <v>882000</v>
      </c>
      <c r="J850" s="186" t="s">
        <v>203</v>
      </c>
      <c r="K850" s="186" t="s">
        <v>204</v>
      </c>
      <c r="L850" s="187" t="s">
        <v>888</v>
      </c>
    </row>
    <row r="851" spans="2:12" ht="75">
      <c r="B851" s="183">
        <v>24101510</v>
      </c>
      <c r="C851" s="192" t="s">
        <v>912</v>
      </c>
      <c r="D851" s="185" t="s">
        <v>36</v>
      </c>
      <c r="E851" s="185" t="s">
        <v>488</v>
      </c>
      <c r="F851" s="185" t="s">
        <v>300</v>
      </c>
      <c r="G851" s="186" t="s">
        <v>172</v>
      </c>
      <c r="H851" s="217">
        <v>52500</v>
      </c>
      <c r="I851" s="217">
        <v>52500</v>
      </c>
      <c r="J851" s="186" t="s">
        <v>203</v>
      </c>
      <c r="K851" s="186" t="s">
        <v>204</v>
      </c>
      <c r="L851" s="187" t="s">
        <v>888</v>
      </c>
    </row>
    <row r="852" spans="2:12" ht="75">
      <c r="B852" s="183">
        <v>47131600</v>
      </c>
      <c r="C852" s="192" t="s">
        <v>913</v>
      </c>
      <c r="D852" s="185" t="s">
        <v>36</v>
      </c>
      <c r="E852" s="185" t="s">
        <v>488</v>
      </c>
      <c r="F852" s="185" t="s">
        <v>300</v>
      </c>
      <c r="G852" s="186" t="s">
        <v>172</v>
      </c>
      <c r="H852" s="217">
        <v>126000</v>
      </c>
      <c r="I852" s="217">
        <v>126000</v>
      </c>
      <c r="J852" s="186" t="s">
        <v>203</v>
      </c>
      <c r="K852" s="186" t="s">
        <v>204</v>
      </c>
      <c r="L852" s="187" t="s">
        <v>888</v>
      </c>
    </row>
    <row r="853" spans="2:12" ht="75">
      <c r="B853" s="183">
        <v>47131800</v>
      </c>
      <c r="C853" s="192" t="s">
        <v>914</v>
      </c>
      <c r="D853" s="185" t="s">
        <v>36</v>
      </c>
      <c r="E853" s="185" t="s">
        <v>488</v>
      </c>
      <c r="F853" s="185" t="s">
        <v>300</v>
      </c>
      <c r="G853" s="186" t="s">
        <v>172</v>
      </c>
      <c r="H853" s="217">
        <v>264600</v>
      </c>
      <c r="I853" s="217">
        <v>264600</v>
      </c>
      <c r="J853" s="186" t="s">
        <v>203</v>
      </c>
      <c r="K853" s="186" t="s">
        <v>204</v>
      </c>
      <c r="L853" s="187" t="s">
        <v>888</v>
      </c>
    </row>
    <row r="854" spans="2:12" ht="75">
      <c r="B854" s="183">
        <v>47131800</v>
      </c>
      <c r="C854" s="192" t="s">
        <v>915</v>
      </c>
      <c r="D854" s="185" t="s">
        <v>36</v>
      </c>
      <c r="E854" s="185" t="s">
        <v>488</v>
      </c>
      <c r="F854" s="185" t="s">
        <v>300</v>
      </c>
      <c r="G854" s="186" t="s">
        <v>172</v>
      </c>
      <c r="H854" s="217">
        <v>220500</v>
      </c>
      <c r="I854" s="217">
        <v>220500</v>
      </c>
      <c r="J854" s="186" t="s">
        <v>203</v>
      </c>
      <c r="K854" s="186" t="s">
        <v>204</v>
      </c>
      <c r="L854" s="187" t="s">
        <v>888</v>
      </c>
    </row>
    <row r="855" spans="2:12" ht="75">
      <c r="B855" s="183">
        <v>47131800</v>
      </c>
      <c r="C855" s="192" t="s">
        <v>916</v>
      </c>
      <c r="D855" s="185" t="s">
        <v>36</v>
      </c>
      <c r="E855" s="185" t="s">
        <v>488</v>
      </c>
      <c r="F855" s="185" t="s">
        <v>300</v>
      </c>
      <c r="G855" s="186" t="s">
        <v>172</v>
      </c>
      <c r="H855" s="217">
        <v>367500</v>
      </c>
      <c r="I855" s="217">
        <v>367500</v>
      </c>
      <c r="J855" s="186" t="s">
        <v>203</v>
      </c>
      <c r="K855" s="186" t="s">
        <v>204</v>
      </c>
      <c r="L855" s="187" t="s">
        <v>888</v>
      </c>
    </row>
    <row r="856" spans="2:12" ht="75">
      <c r="B856" s="183">
        <v>48101801</v>
      </c>
      <c r="C856" s="192" t="s">
        <v>917</v>
      </c>
      <c r="D856" s="185" t="s">
        <v>36</v>
      </c>
      <c r="E856" s="185" t="s">
        <v>488</v>
      </c>
      <c r="F856" s="185" t="s">
        <v>300</v>
      </c>
      <c r="G856" s="186" t="s">
        <v>172</v>
      </c>
      <c r="H856" s="217">
        <v>54600</v>
      </c>
      <c r="I856" s="217">
        <v>54600</v>
      </c>
      <c r="J856" s="186" t="s">
        <v>203</v>
      </c>
      <c r="K856" s="186" t="s">
        <v>204</v>
      </c>
      <c r="L856" s="187" t="s">
        <v>888</v>
      </c>
    </row>
    <row r="857" spans="2:12" ht="75">
      <c r="B857" s="183">
        <v>52151500</v>
      </c>
      <c r="C857" s="192" t="s">
        <v>918</v>
      </c>
      <c r="D857" s="185" t="s">
        <v>36</v>
      </c>
      <c r="E857" s="185" t="s">
        <v>488</v>
      </c>
      <c r="F857" s="185" t="s">
        <v>300</v>
      </c>
      <c r="G857" s="186" t="s">
        <v>172</v>
      </c>
      <c r="H857" s="217">
        <v>52500</v>
      </c>
      <c r="I857" s="217">
        <v>52500</v>
      </c>
      <c r="J857" s="186" t="s">
        <v>203</v>
      </c>
      <c r="K857" s="186" t="s">
        <v>204</v>
      </c>
      <c r="L857" s="187" t="s">
        <v>888</v>
      </c>
    </row>
    <row r="858" spans="2:12" ht="75">
      <c r="B858" s="183">
        <v>14111704</v>
      </c>
      <c r="C858" s="192" t="s">
        <v>919</v>
      </c>
      <c r="D858" s="185" t="s">
        <v>36</v>
      </c>
      <c r="E858" s="185" t="s">
        <v>488</v>
      </c>
      <c r="F858" s="185" t="s">
        <v>300</v>
      </c>
      <c r="G858" s="186" t="s">
        <v>172</v>
      </c>
      <c r="H858" s="217">
        <v>2469810</v>
      </c>
      <c r="I858" s="217">
        <v>2469810</v>
      </c>
      <c r="J858" s="186" t="s">
        <v>203</v>
      </c>
      <c r="K858" s="186" t="s">
        <v>204</v>
      </c>
      <c r="L858" s="187" t="s">
        <v>888</v>
      </c>
    </row>
    <row r="859" spans="2:12" ht="75">
      <c r="B859" s="183">
        <v>52152000</v>
      </c>
      <c r="C859" s="192" t="s">
        <v>920</v>
      </c>
      <c r="D859" s="185" t="s">
        <v>36</v>
      </c>
      <c r="E859" s="185" t="s">
        <v>488</v>
      </c>
      <c r="F859" s="185" t="s">
        <v>300</v>
      </c>
      <c r="G859" s="186" t="s">
        <v>172</v>
      </c>
      <c r="H859" s="217">
        <v>248850</v>
      </c>
      <c r="I859" s="217">
        <v>248850</v>
      </c>
      <c r="J859" s="186" t="s">
        <v>203</v>
      </c>
      <c r="K859" s="186" t="s">
        <v>204</v>
      </c>
      <c r="L859" s="187" t="s">
        <v>888</v>
      </c>
    </row>
    <row r="860" spans="2:12" ht="75">
      <c r="B860" s="183">
        <v>47131502</v>
      </c>
      <c r="C860" s="192" t="s">
        <v>921</v>
      </c>
      <c r="D860" s="185" t="s">
        <v>36</v>
      </c>
      <c r="E860" s="185" t="s">
        <v>488</v>
      </c>
      <c r="F860" s="185" t="s">
        <v>300</v>
      </c>
      <c r="G860" s="186" t="s">
        <v>172</v>
      </c>
      <c r="H860" s="217">
        <v>63000</v>
      </c>
      <c r="I860" s="217">
        <v>63000</v>
      </c>
      <c r="J860" s="186" t="s">
        <v>203</v>
      </c>
      <c r="K860" s="186" t="s">
        <v>204</v>
      </c>
      <c r="L860" s="187" t="s">
        <v>888</v>
      </c>
    </row>
    <row r="861" spans="2:12" ht="75">
      <c r="B861" s="183">
        <v>56141602</v>
      </c>
      <c r="C861" s="192" t="s">
        <v>922</v>
      </c>
      <c r="D861" s="185" t="s">
        <v>36</v>
      </c>
      <c r="E861" s="185" t="s">
        <v>488</v>
      </c>
      <c r="F861" s="185" t="s">
        <v>300</v>
      </c>
      <c r="G861" s="186" t="s">
        <v>172</v>
      </c>
      <c r="H861" s="217">
        <v>45937.5</v>
      </c>
      <c r="I861" s="217">
        <v>45937.5</v>
      </c>
      <c r="J861" s="186" t="s">
        <v>203</v>
      </c>
      <c r="K861" s="186" t="s">
        <v>204</v>
      </c>
      <c r="L861" s="187" t="s">
        <v>888</v>
      </c>
    </row>
    <row r="862" spans="2:12" ht="75">
      <c r="B862" s="183">
        <v>47131600</v>
      </c>
      <c r="C862" s="192" t="s">
        <v>923</v>
      </c>
      <c r="D862" s="185" t="s">
        <v>36</v>
      </c>
      <c r="E862" s="185" t="s">
        <v>488</v>
      </c>
      <c r="F862" s="185" t="s">
        <v>300</v>
      </c>
      <c r="G862" s="186" t="s">
        <v>172</v>
      </c>
      <c r="H862" s="217">
        <v>141750</v>
      </c>
      <c r="I862" s="217">
        <v>141750</v>
      </c>
      <c r="J862" s="186" t="s">
        <v>203</v>
      </c>
      <c r="K862" s="186" t="s">
        <v>204</v>
      </c>
      <c r="L862" s="187" t="s">
        <v>888</v>
      </c>
    </row>
    <row r="863" spans="2:12" ht="75">
      <c r="B863" s="183">
        <v>56141502</v>
      </c>
      <c r="C863" s="194" t="s">
        <v>924</v>
      </c>
      <c r="D863" s="185" t="s">
        <v>36</v>
      </c>
      <c r="E863" s="185" t="s">
        <v>488</v>
      </c>
      <c r="F863" s="185" t="s">
        <v>300</v>
      </c>
      <c r="G863" s="186" t="s">
        <v>172</v>
      </c>
      <c r="H863" s="217">
        <v>214200</v>
      </c>
      <c r="I863" s="217">
        <v>214200</v>
      </c>
      <c r="J863" s="186" t="s">
        <v>203</v>
      </c>
      <c r="K863" s="186" t="s">
        <v>204</v>
      </c>
      <c r="L863" s="187" t="s">
        <v>888</v>
      </c>
    </row>
    <row r="864" spans="2:12" ht="75">
      <c r="B864" s="183">
        <v>52151504</v>
      </c>
      <c r="C864" s="194" t="s">
        <v>925</v>
      </c>
      <c r="D864" s="185" t="s">
        <v>36</v>
      </c>
      <c r="E864" s="185" t="s">
        <v>488</v>
      </c>
      <c r="F864" s="185" t="s">
        <v>300</v>
      </c>
      <c r="G864" s="186" t="s">
        <v>172</v>
      </c>
      <c r="H864" s="217">
        <v>210000</v>
      </c>
      <c r="I864" s="217">
        <v>210000</v>
      </c>
      <c r="J864" s="186" t="s">
        <v>203</v>
      </c>
      <c r="K864" s="186" t="s">
        <v>204</v>
      </c>
      <c r="L864" s="187" t="s">
        <v>888</v>
      </c>
    </row>
    <row r="865" spans="2:12" ht="75">
      <c r="B865" s="183">
        <v>52151504</v>
      </c>
      <c r="C865" s="194" t="s">
        <v>926</v>
      </c>
      <c r="D865" s="185" t="s">
        <v>36</v>
      </c>
      <c r="E865" s="185" t="s">
        <v>488</v>
      </c>
      <c r="F865" s="185" t="s">
        <v>300</v>
      </c>
      <c r="G865" s="186" t="s">
        <v>172</v>
      </c>
      <c r="H865" s="217">
        <v>378000</v>
      </c>
      <c r="I865" s="217">
        <v>378000</v>
      </c>
      <c r="J865" s="186" t="s">
        <v>203</v>
      </c>
      <c r="K865" s="186" t="s">
        <v>204</v>
      </c>
      <c r="L865" s="187" t="s">
        <v>888</v>
      </c>
    </row>
    <row r="866" spans="2:12" ht="75">
      <c r="B866" s="183">
        <v>48101711</v>
      </c>
      <c r="C866" s="192" t="s">
        <v>927</v>
      </c>
      <c r="D866" s="185" t="s">
        <v>36</v>
      </c>
      <c r="E866" s="185" t="s">
        <v>488</v>
      </c>
      <c r="F866" s="185" t="s">
        <v>300</v>
      </c>
      <c r="G866" s="186" t="s">
        <v>172</v>
      </c>
      <c r="H866" s="217">
        <v>735000</v>
      </c>
      <c r="I866" s="217">
        <v>735000</v>
      </c>
      <c r="J866" s="186" t="s">
        <v>203</v>
      </c>
      <c r="K866" s="186" t="s">
        <v>204</v>
      </c>
      <c r="L866" s="187" t="s">
        <v>888</v>
      </c>
    </row>
    <row r="867" spans="2:12" ht="75">
      <c r="B867" s="183">
        <v>48101903</v>
      </c>
      <c r="C867" s="194" t="s">
        <v>928</v>
      </c>
      <c r="D867" s="185" t="s">
        <v>36</v>
      </c>
      <c r="E867" s="185" t="s">
        <v>488</v>
      </c>
      <c r="F867" s="185" t="s">
        <v>300</v>
      </c>
      <c r="G867" s="186" t="s">
        <v>172</v>
      </c>
      <c r="H867" s="217">
        <v>249375</v>
      </c>
      <c r="I867" s="217">
        <v>249375</v>
      </c>
      <c r="J867" s="186" t="s">
        <v>203</v>
      </c>
      <c r="K867" s="186" t="s">
        <v>204</v>
      </c>
      <c r="L867" s="187" t="s">
        <v>888</v>
      </c>
    </row>
    <row r="868" spans="2:12" ht="75">
      <c r="B868" s="183">
        <v>48101903</v>
      </c>
      <c r="C868" s="192" t="s">
        <v>929</v>
      </c>
      <c r="D868" s="185" t="s">
        <v>36</v>
      </c>
      <c r="E868" s="185" t="s">
        <v>488</v>
      </c>
      <c r="F868" s="185" t="s">
        <v>300</v>
      </c>
      <c r="G868" s="186" t="s">
        <v>172</v>
      </c>
      <c r="H868" s="217">
        <v>141750</v>
      </c>
      <c r="I868" s="217">
        <v>141750</v>
      </c>
      <c r="J868" s="186" t="s">
        <v>203</v>
      </c>
      <c r="K868" s="186" t="s">
        <v>204</v>
      </c>
      <c r="L868" s="187" t="s">
        <v>888</v>
      </c>
    </row>
    <row r="869" spans="2:12" ht="75">
      <c r="B869" s="183">
        <v>52151807</v>
      </c>
      <c r="C869" s="192" t="s">
        <v>930</v>
      </c>
      <c r="D869" s="185" t="s">
        <v>36</v>
      </c>
      <c r="E869" s="185" t="s">
        <v>488</v>
      </c>
      <c r="F869" s="185" t="s">
        <v>300</v>
      </c>
      <c r="G869" s="186" t="s">
        <v>172</v>
      </c>
      <c r="H869" s="217">
        <v>136500</v>
      </c>
      <c r="I869" s="217">
        <v>136500</v>
      </c>
      <c r="J869" s="186" t="s">
        <v>203</v>
      </c>
      <c r="K869" s="186" t="s">
        <v>204</v>
      </c>
      <c r="L869" s="187" t="s">
        <v>888</v>
      </c>
    </row>
    <row r="870" spans="2:12" ht="75">
      <c r="B870" s="183">
        <v>48101907</v>
      </c>
      <c r="C870" s="192" t="s">
        <v>931</v>
      </c>
      <c r="D870" s="185" t="s">
        <v>36</v>
      </c>
      <c r="E870" s="185" t="s">
        <v>488</v>
      </c>
      <c r="F870" s="185" t="s">
        <v>300</v>
      </c>
      <c r="G870" s="186" t="s">
        <v>172</v>
      </c>
      <c r="H870" s="217">
        <v>33600</v>
      </c>
      <c r="I870" s="217">
        <v>33600</v>
      </c>
      <c r="J870" s="186" t="s">
        <v>203</v>
      </c>
      <c r="K870" s="186" t="s">
        <v>204</v>
      </c>
      <c r="L870" s="187" t="s">
        <v>888</v>
      </c>
    </row>
    <row r="871" spans="2:12" ht="75">
      <c r="B871" s="183">
        <v>48101907</v>
      </c>
      <c r="C871" s="192" t="s">
        <v>932</v>
      </c>
      <c r="D871" s="185" t="s">
        <v>36</v>
      </c>
      <c r="E871" s="185" t="s">
        <v>488</v>
      </c>
      <c r="F871" s="185" t="s">
        <v>300</v>
      </c>
      <c r="G871" s="186" t="s">
        <v>172</v>
      </c>
      <c r="H871" s="217">
        <v>19950</v>
      </c>
      <c r="I871" s="217">
        <v>19950</v>
      </c>
      <c r="J871" s="186" t="s">
        <v>203</v>
      </c>
      <c r="K871" s="186" t="s">
        <v>204</v>
      </c>
      <c r="L871" s="187" t="s">
        <v>888</v>
      </c>
    </row>
    <row r="872" spans="2:12" ht="75">
      <c r="B872" s="183">
        <v>52121703</v>
      </c>
      <c r="C872" s="192" t="s">
        <v>933</v>
      </c>
      <c r="D872" s="185" t="s">
        <v>36</v>
      </c>
      <c r="E872" s="185" t="s">
        <v>488</v>
      </c>
      <c r="F872" s="185" t="s">
        <v>300</v>
      </c>
      <c r="G872" s="186" t="s">
        <v>172</v>
      </c>
      <c r="H872" s="217">
        <v>147000</v>
      </c>
      <c r="I872" s="217">
        <v>147000</v>
      </c>
      <c r="J872" s="186" t="s">
        <v>203</v>
      </c>
      <c r="K872" s="186" t="s">
        <v>204</v>
      </c>
      <c r="L872" s="187" t="s">
        <v>888</v>
      </c>
    </row>
    <row r="873" spans="2:12" ht="75">
      <c r="B873" s="183">
        <v>44121905</v>
      </c>
      <c r="C873" s="192" t="s">
        <v>934</v>
      </c>
      <c r="D873" s="185" t="s">
        <v>37</v>
      </c>
      <c r="E873" s="185" t="s">
        <v>488</v>
      </c>
      <c r="F873" s="185" t="s">
        <v>300</v>
      </c>
      <c r="G873" s="186" t="s">
        <v>172</v>
      </c>
      <c r="H873" s="217">
        <v>84000</v>
      </c>
      <c r="I873" s="217">
        <f>H873</f>
        <v>84000</v>
      </c>
      <c r="J873" s="186" t="s">
        <v>203</v>
      </c>
      <c r="K873" s="186" t="s">
        <v>204</v>
      </c>
      <c r="L873" s="187" t="s">
        <v>888</v>
      </c>
    </row>
    <row r="874" spans="2:12" ht="75">
      <c r="B874" s="183">
        <v>43201809</v>
      </c>
      <c r="C874" s="192" t="s">
        <v>935</v>
      </c>
      <c r="D874" s="185" t="s">
        <v>37</v>
      </c>
      <c r="E874" s="185" t="s">
        <v>488</v>
      </c>
      <c r="F874" s="185" t="s">
        <v>300</v>
      </c>
      <c r="G874" s="186" t="s">
        <v>172</v>
      </c>
      <c r="H874" s="217">
        <v>1386000</v>
      </c>
      <c r="I874" s="217">
        <f aca="true" t="shared" si="19" ref="I874:I923">H874</f>
        <v>1386000</v>
      </c>
      <c r="J874" s="186" t="s">
        <v>203</v>
      </c>
      <c r="K874" s="186" t="s">
        <v>204</v>
      </c>
      <c r="L874" s="187" t="s">
        <v>888</v>
      </c>
    </row>
    <row r="875" spans="2:12" ht="75">
      <c r="B875" s="183">
        <v>43201809</v>
      </c>
      <c r="C875" s="192" t="s">
        <v>936</v>
      </c>
      <c r="D875" s="185" t="s">
        <v>37</v>
      </c>
      <c r="E875" s="185" t="s">
        <v>488</v>
      </c>
      <c r="F875" s="185" t="s">
        <v>300</v>
      </c>
      <c r="G875" s="186" t="s">
        <v>172</v>
      </c>
      <c r="H875" s="217">
        <v>504000</v>
      </c>
      <c r="I875" s="217">
        <f t="shared" si="19"/>
        <v>504000</v>
      </c>
      <c r="J875" s="186" t="s">
        <v>203</v>
      </c>
      <c r="K875" s="186" t="s">
        <v>204</v>
      </c>
      <c r="L875" s="187" t="s">
        <v>888</v>
      </c>
    </row>
    <row r="876" spans="2:12" ht="75">
      <c r="B876" s="183">
        <v>44103105</v>
      </c>
      <c r="C876" s="192" t="s">
        <v>937</v>
      </c>
      <c r="D876" s="185" t="s">
        <v>37</v>
      </c>
      <c r="E876" s="185" t="s">
        <v>488</v>
      </c>
      <c r="F876" s="185" t="s">
        <v>300</v>
      </c>
      <c r="G876" s="186" t="s">
        <v>172</v>
      </c>
      <c r="H876" s="217">
        <v>170730</v>
      </c>
      <c r="I876" s="217">
        <f t="shared" si="19"/>
        <v>170730</v>
      </c>
      <c r="J876" s="186" t="s">
        <v>203</v>
      </c>
      <c r="K876" s="186" t="s">
        <v>204</v>
      </c>
      <c r="L876" s="187" t="s">
        <v>888</v>
      </c>
    </row>
    <row r="877" spans="2:12" ht="75">
      <c r="B877" s="183">
        <v>44103105</v>
      </c>
      <c r="C877" s="192" t="s">
        <v>938</v>
      </c>
      <c r="D877" s="185" t="s">
        <v>37</v>
      </c>
      <c r="E877" s="185" t="s">
        <v>488</v>
      </c>
      <c r="F877" s="185" t="s">
        <v>300</v>
      </c>
      <c r="G877" s="186" t="s">
        <v>172</v>
      </c>
      <c r="H877" s="217">
        <v>200130</v>
      </c>
      <c r="I877" s="217">
        <f t="shared" si="19"/>
        <v>200130</v>
      </c>
      <c r="J877" s="186" t="s">
        <v>203</v>
      </c>
      <c r="K877" s="186" t="s">
        <v>204</v>
      </c>
      <c r="L877" s="187" t="s">
        <v>888</v>
      </c>
    </row>
    <row r="878" spans="2:12" ht="75">
      <c r="B878" s="183">
        <v>44103105</v>
      </c>
      <c r="C878" s="192" t="s">
        <v>939</v>
      </c>
      <c r="D878" s="185" t="s">
        <v>37</v>
      </c>
      <c r="E878" s="185" t="s">
        <v>488</v>
      </c>
      <c r="F878" s="185" t="s">
        <v>300</v>
      </c>
      <c r="G878" s="186" t="s">
        <v>172</v>
      </c>
      <c r="H878" s="217">
        <v>258300</v>
      </c>
      <c r="I878" s="217">
        <f t="shared" si="19"/>
        <v>258300</v>
      </c>
      <c r="J878" s="186" t="s">
        <v>203</v>
      </c>
      <c r="K878" s="186" t="s">
        <v>204</v>
      </c>
      <c r="L878" s="187" t="s">
        <v>888</v>
      </c>
    </row>
    <row r="879" spans="2:12" ht="75">
      <c r="B879" s="183">
        <v>44103105</v>
      </c>
      <c r="C879" s="192" t="s">
        <v>940</v>
      </c>
      <c r="D879" s="185" t="s">
        <v>37</v>
      </c>
      <c r="E879" s="185" t="s">
        <v>488</v>
      </c>
      <c r="F879" s="185" t="s">
        <v>300</v>
      </c>
      <c r="G879" s="186" t="s">
        <v>172</v>
      </c>
      <c r="H879" s="217">
        <v>203700</v>
      </c>
      <c r="I879" s="217">
        <f t="shared" si="19"/>
        <v>203700</v>
      </c>
      <c r="J879" s="186" t="s">
        <v>203</v>
      </c>
      <c r="K879" s="186" t="s">
        <v>204</v>
      </c>
      <c r="L879" s="187" t="s">
        <v>888</v>
      </c>
    </row>
    <row r="880" spans="2:12" ht="75">
      <c r="B880" s="183">
        <v>44103105</v>
      </c>
      <c r="C880" s="192" t="s">
        <v>941</v>
      </c>
      <c r="D880" s="185" t="s">
        <v>37</v>
      </c>
      <c r="E880" s="185" t="s">
        <v>488</v>
      </c>
      <c r="F880" s="185" t="s">
        <v>300</v>
      </c>
      <c r="G880" s="186" t="s">
        <v>172</v>
      </c>
      <c r="H880" s="217">
        <v>645750</v>
      </c>
      <c r="I880" s="217">
        <f t="shared" si="19"/>
        <v>645750</v>
      </c>
      <c r="J880" s="186" t="s">
        <v>203</v>
      </c>
      <c r="K880" s="186" t="s">
        <v>204</v>
      </c>
      <c r="L880" s="187" t="s">
        <v>888</v>
      </c>
    </row>
    <row r="881" spans="2:12" ht="75">
      <c r="B881" s="183">
        <v>31201503</v>
      </c>
      <c r="C881" s="192" t="s">
        <v>942</v>
      </c>
      <c r="D881" s="185" t="s">
        <v>37</v>
      </c>
      <c r="E881" s="185" t="s">
        <v>488</v>
      </c>
      <c r="F881" s="185" t="s">
        <v>300</v>
      </c>
      <c r="G881" s="186" t="s">
        <v>172</v>
      </c>
      <c r="H881" s="217">
        <v>119700</v>
      </c>
      <c r="I881" s="217">
        <f t="shared" si="19"/>
        <v>119700</v>
      </c>
      <c r="J881" s="186" t="s">
        <v>203</v>
      </c>
      <c r="K881" s="186" t="s">
        <v>204</v>
      </c>
      <c r="L881" s="187" t="s">
        <v>888</v>
      </c>
    </row>
    <row r="882" spans="2:12" ht="75">
      <c r="B882" s="183">
        <v>31201503</v>
      </c>
      <c r="C882" s="192" t="s">
        <v>943</v>
      </c>
      <c r="D882" s="185" t="s">
        <v>37</v>
      </c>
      <c r="E882" s="185" t="s">
        <v>488</v>
      </c>
      <c r="F882" s="185" t="s">
        <v>300</v>
      </c>
      <c r="G882" s="186" t="s">
        <v>172</v>
      </c>
      <c r="H882" s="217">
        <v>56700</v>
      </c>
      <c r="I882" s="217">
        <f t="shared" si="19"/>
        <v>56700</v>
      </c>
      <c r="J882" s="186" t="s">
        <v>203</v>
      </c>
      <c r="K882" s="186" t="s">
        <v>204</v>
      </c>
      <c r="L882" s="187" t="s">
        <v>888</v>
      </c>
    </row>
    <row r="883" spans="2:12" ht="75">
      <c r="B883" s="183">
        <v>23153401</v>
      </c>
      <c r="C883" s="192" t="s">
        <v>944</v>
      </c>
      <c r="D883" s="185" t="s">
        <v>37</v>
      </c>
      <c r="E883" s="185" t="s">
        <v>488</v>
      </c>
      <c r="F883" s="185" t="s">
        <v>300</v>
      </c>
      <c r="G883" s="186" t="s">
        <v>172</v>
      </c>
      <c r="H883" s="217">
        <v>75600</v>
      </c>
      <c r="I883" s="217">
        <f t="shared" si="19"/>
        <v>75600</v>
      </c>
      <c r="J883" s="186" t="s">
        <v>203</v>
      </c>
      <c r="K883" s="186" t="s">
        <v>204</v>
      </c>
      <c r="L883" s="187" t="s">
        <v>888</v>
      </c>
    </row>
    <row r="884" spans="2:12" ht="75">
      <c r="B884" s="183">
        <v>45101804</v>
      </c>
      <c r="C884" s="192" t="s">
        <v>945</v>
      </c>
      <c r="D884" s="185" t="s">
        <v>37</v>
      </c>
      <c r="E884" s="185" t="s">
        <v>488</v>
      </c>
      <c r="F884" s="185" t="s">
        <v>300</v>
      </c>
      <c r="G884" s="186" t="s">
        <v>172</v>
      </c>
      <c r="H884" s="217">
        <v>672000</v>
      </c>
      <c r="I884" s="217">
        <f t="shared" si="19"/>
        <v>672000</v>
      </c>
      <c r="J884" s="186" t="s">
        <v>203</v>
      </c>
      <c r="K884" s="186" t="s">
        <v>204</v>
      </c>
      <c r="L884" s="187" t="s">
        <v>888</v>
      </c>
    </row>
    <row r="885" spans="2:12" ht="75">
      <c r="B885" s="183">
        <v>44122011</v>
      </c>
      <c r="C885" s="192" t="s">
        <v>946</v>
      </c>
      <c r="D885" s="185" t="s">
        <v>37</v>
      </c>
      <c r="E885" s="185" t="s">
        <v>488</v>
      </c>
      <c r="F885" s="185" t="s">
        <v>300</v>
      </c>
      <c r="G885" s="186" t="s">
        <v>172</v>
      </c>
      <c r="H885" s="217">
        <v>73500</v>
      </c>
      <c r="I885" s="217">
        <f t="shared" si="19"/>
        <v>73500</v>
      </c>
      <c r="J885" s="186" t="s">
        <v>203</v>
      </c>
      <c r="K885" s="186" t="s">
        <v>204</v>
      </c>
      <c r="L885" s="187" t="s">
        <v>888</v>
      </c>
    </row>
    <row r="886" spans="2:12" ht="75">
      <c r="B886" s="183">
        <v>44121630</v>
      </c>
      <c r="C886" s="192" t="s">
        <v>947</v>
      </c>
      <c r="D886" s="185" t="s">
        <v>37</v>
      </c>
      <c r="E886" s="185" t="s">
        <v>488</v>
      </c>
      <c r="F886" s="185" t="s">
        <v>300</v>
      </c>
      <c r="G886" s="186" t="s">
        <v>172</v>
      </c>
      <c r="H886" s="217">
        <v>1008000</v>
      </c>
      <c r="I886" s="217">
        <f t="shared" si="19"/>
        <v>1008000</v>
      </c>
      <c r="J886" s="186" t="s">
        <v>203</v>
      </c>
      <c r="K886" s="186" t="s">
        <v>204</v>
      </c>
      <c r="L886" s="187" t="s">
        <v>888</v>
      </c>
    </row>
    <row r="887" spans="2:12" ht="75">
      <c r="B887" s="183">
        <v>60121104</v>
      </c>
      <c r="C887" s="192" t="s">
        <v>948</v>
      </c>
      <c r="D887" s="185" t="s">
        <v>37</v>
      </c>
      <c r="E887" s="185" t="s">
        <v>488</v>
      </c>
      <c r="F887" s="185" t="s">
        <v>300</v>
      </c>
      <c r="G887" s="186" t="s">
        <v>172</v>
      </c>
      <c r="H887" s="217">
        <v>11781000</v>
      </c>
      <c r="I887" s="217">
        <f t="shared" si="19"/>
        <v>11781000</v>
      </c>
      <c r="J887" s="186" t="s">
        <v>203</v>
      </c>
      <c r="K887" s="186" t="s">
        <v>204</v>
      </c>
      <c r="L887" s="187" t="s">
        <v>888</v>
      </c>
    </row>
    <row r="888" spans="2:12" ht="75">
      <c r="B888" s="183">
        <v>60121104</v>
      </c>
      <c r="C888" s="192" t="s">
        <v>949</v>
      </c>
      <c r="D888" s="185" t="s">
        <v>37</v>
      </c>
      <c r="E888" s="185" t="s">
        <v>488</v>
      </c>
      <c r="F888" s="185" t="s">
        <v>300</v>
      </c>
      <c r="G888" s="186" t="s">
        <v>172</v>
      </c>
      <c r="H888" s="217">
        <v>9702000</v>
      </c>
      <c r="I888" s="217">
        <f t="shared" si="19"/>
        <v>9702000</v>
      </c>
      <c r="J888" s="186" t="s">
        <v>203</v>
      </c>
      <c r="K888" s="186" t="s">
        <v>204</v>
      </c>
      <c r="L888" s="187" t="s">
        <v>888</v>
      </c>
    </row>
    <row r="889" spans="2:12" ht="75">
      <c r="B889" s="183">
        <v>14111512</v>
      </c>
      <c r="C889" s="192" t="s">
        <v>950</v>
      </c>
      <c r="D889" s="185" t="s">
        <v>37</v>
      </c>
      <c r="E889" s="185" t="s">
        <v>488</v>
      </c>
      <c r="F889" s="185" t="s">
        <v>300</v>
      </c>
      <c r="G889" s="186" t="s">
        <v>172</v>
      </c>
      <c r="H889" s="217">
        <v>37800</v>
      </c>
      <c r="I889" s="217">
        <f t="shared" si="19"/>
        <v>37800</v>
      </c>
      <c r="J889" s="186" t="s">
        <v>203</v>
      </c>
      <c r="K889" s="186" t="s">
        <v>204</v>
      </c>
      <c r="L889" s="187" t="s">
        <v>888</v>
      </c>
    </row>
    <row r="890" spans="2:12" ht="75">
      <c r="B890" s="183">
        <v>14121812</v>
      </c>
      <c r="C890" s="192" t="s">
        <v>951</v>
      </c>
      <c r="D890" s="185" t="s">
        <v>37</v>
      </c>
      <c r="E890" s="185" t="s">
        <v>488</v>
      </c>
      <c r="F890" s="185" t="s">
        <v>300</v>
      </c>
      <c r="G890" s="186" t="s">
        <v>172</v>
      </c>
      <c r="H890" s="217">
        <v>10500000</v>
      </c>
      <c r="I890" s="217">
        <f t="shared" si="19"/>
        <v>10500000</v>
      </c>
      <c r="J890" s="186" t="s">
        <v>203</v>
      </c>
      <c r="K890" s="186" t="s">
        <v>204</v>
      </c>
      <c r="L890" s="187" t="s">
        <v>888</v>
      </c>
    </row>
    <row r="891" spans="2:12" ht="75">
      <c r="B891" s="183">
        <v>23241901</v>
      </c>
      <c r="C891" s="192" t="s">
        <v>952</v>
      </c>
      <c r="D891" s="185" t="s">
        <v>37</v>
      </c>
      <c r="E891" s="185" t="s">
        <v>488</v>
      </c>
      <c r="F891" s="185" t="s">
        <v>300</v>
      </c>
      <c r="G891" s="186" t="s">
        <v>172</v>
      </c>
      <c r="H891" s="217">
        <v>330750</v>
      </c>
      <c r="I891" s="217">
        <f t="shared" si="19"/>
        <v>330750</v>
      </c>
      <c r="J891" s="186" t="s">
        <v>203</v>
      </c>
      <c r="K891" s="186" t="s">
        <v>204</v>
      </c>
      <c r="L891" s="187" t="s">
        <v>888</v>
      </c>
    </row>
    <row r="892" spans="2:12" ht="75">
      <c r="B892" s="183">
        <v>14111530</v>
      </c>
      <c r="C892" s="192" t="s">
        <v>953</v>
      </c>
      <c r="D892" s="185" t="s">
        <v>37</v>
      </c>
      <c r="E892" s="185" t="s">
        <v>488</v>
      </c>
      <c r="F892" s="185" t="s">
        <v>300</v>
      </c>
      <c r="G892" s="186" t="s">
        <v>172</v>
      </c>
      <c r="H892" s="217">
        <v>315000</v>
      </c>
      <c r="I892" s="217">
        <f t="shared" si="19"/>
        <v>315000</v>
      </c>
      <c r="J892" s="186" t="s">
        <v>203</v>
      </c>
      <c r="K892" s="186" t="s">
        <v>204</v>
      </c>
      <c r="L892" s="187" t="s">
        <v>888</v>
      </c>
    </row>
    <row r="893" spans="2:12" ht="75">
      <c r="B893" s="183">
        <v>14111530</v>
      </c>
      <c r="C893" s="192" t="s">
        <v>954</v>
      </c>
      <c r="D893" s="185" t="s">
        <v>37</v>
      </c>
      <c r="E893" s="185" t="s">
        <v>488</v>
      </c>
      <c r="F893" s="185" t="s">
        <v>300</v>
      </c>
      <c r="G893" s="186" t="s">
        <v>172</v>
      </c>
      <c r="H893" s="217">
        <v>173250</v>
      </c>
      <c r="I893" s="217">
        <f t="shared" si="19"/>
        <v>173250</v>
      </c>
      <c r="J893" s="186" t="s">
        <v>203</v>
      </c>
      <c r="K893" s="186" t="s">
        <v>204</v>
      </c>
      <c r="L893" s="187" t="s">
        <v>888</v>
      </c>
    </row>
    <row r="894" spans="2:12" ht="75">
      <c r="B894" s="183">
        <v>27112306</v>
      </c>
      <c r="C894" s="192" t="s">
        <v>955</v>
      </c>
      <c r="D894" s="185" t="s">
        <v>37</v>
      </c>
      <c r="E894" s="185" t="s">
        <v>488</v>
      </c>
      <c r="F894" s="185" t="s">
        <v>300</v>
      </c>
      <c r="G894" s="186" t="s">
        <v>172</v>
      </c>
      <c r="H894" s="217">
        <v>23625</v>
      </c>
      <c r="I894" s="217">
        <f t="shared" si="19"/>
        <v>23625</v>
      </c>
      <c r="J894" s="186" t="s">
        <v>203</v>
      </c>
      <c r="K894" s="186" t="s">
        <v>204</v>
      </c>
      <c r="L894" s="187" t="s">
        <v>888</v>
      </c>
    </row>
    <row r="895" spans="2:12" ht="75">
      <c r="B895" s="183">
        <v>27112306</v>
      </c>
      <c r="C895" s="192" t="s">
        <v>956</v>
      </c>
      <c r="D895" s="185" t="s">
        <v>37</v>
      </c>
      <c r="E895" s="185" t="s">
        <v>488</v>
      </c>
      <c r="F895" s="185" t="s">
        <v>300</v>
      </c>
      <c r="G895" s="186" t="s">
        <v>172</v>
      </c>
      <c r="H895" s="217">
        <v>126000</v>
      </c>
      <c r="I895" s="217">
        <f t="shared" si="19"/>
        <v>126000</v>
      </c>
      <c r="J895" s="186" t="s">
        <v>203</v>
      </c>
      <c r="K895" s="186" t="s">
        <v>204</v>
      </c>
      <c r="L895" s="187" t="s">
        <v>888</v>
      </c>
    </row>
    <row r="896" spans="2:12" ht="75">
      <c r="B896" s="183">
        <v>44121503</v>
      </c>
      <c r="C896" s="192" t="s">
        <v>957</v>
      </c>
      <c r="D896" s="185" t="s">
        <v>37</v>
      </c>
      <c r="E896" s="185" t="s">
        <v>488</v>
      </c>
      <c r="F896" s="185" t="s">
        <v>300</v>
      </c>
      <c r="G896" s="186" t="s">
        <v>172</v>
      </c>
      <c r="H896" s="217">
        <v>630000</v>
      </c>
      <c r="I896" s="217">
        <f t="shared" si="19"/>
        <v>630000</v>
      </c>
      <c r="J896" s="186" t="s">
        <v>203</v>
      </c>
      <c r="K896" s="186" t="s">
        <v>204</v>
      </c>
      <c r="L896" s="187" t="s">
        <v>888</v>
      </c>
    </row>
    <row r="897" spans="2:12" ht="75">
      <c r="B897" s="183">
        <v>44121503</v>
      </c>
      <c r="C897" s="192" t="s">
        <v>958</v>
      </c>
      <c r="D897" s="185" t="s">
        <v>37</v>
      </c>
      <c r="E897" s="185" t="s">
        <v>488</v>
      </c>
      <c r="F897" s="185" t="s">
        <v>300</v>
      </c>
      <c r="G897" s="186" t="s">
        <v>172</v>
      </c>
      <c r="H897" s="217">
        <v>1575000</v>
      </c>
      <c r="I897" s="217">
        <f t="shared" si="19"/>
        <v>1575000</v>
      </c>
      <c r="J897" s="186" t="s">
        <v>203</v>
      </c>
      <c r="K897" s="186" t="s">
        <v>204</v>
      </c>
      <c r="L897" s="187" t="s">
        <v>888</v>
      </c>
    </row>
    <row r="898" spans="2:12" ht="75">
      <c r="B898" s="183">
        <v>43211706</v>
      </c>
      <c r="C898" s="192" t="s">
        <v>959</v>
      </c>
      <c r="D898" s="185" t="s">
        <v>37</v>
      </c>
      <c r="E898" s="185" t="s">
        <v>488</v>
      </c>
      <c r="F898" s="185" t="s">
        <v>300</v>
      </c>
      <c r="G898" s="186" t="s">
        <v>172</v>
      </c>
      <c r="H898" s="217">
        <v>82845</v>
      </c>
      <c r="I898" s="217">
        <f t="shared" si="19"/>
        <v>82845</v>
      </c>
      <c r="J898" s="186" t="s">
        <v>203</v>
      </c>
      <c r="K898" s="186" t="s">
        <v>204</v>
      </c>
      <c r="L898" s="187" t="s">
        <v>888</v>
      </c>
    </row>
    <row r="899" spans="2:12" ht="75">
      <c r="B899" s="183">
        <v>44103103</v>
      </c>
      <c r="C899" s="192" t="s">
        <v>960</v>
      </c>
      <c r="D899" s="185" t="s">
        <v>37</v>
      </c>
      <c r="E899" s="185" t="s">
        <v>488</v>
      </c>
      <c r="F899" s="185" t="s">
        <v>300</v>
      </c>
      <c r="G899" s="186" t="s">
        <v>172</v>
      </c>
      <c r="H899" s="217">
        <v>1953000</v>
      </c>
      <c r="I899" s="217">
        <f t="shared" si="19"/>
        <v>1953000</v>
      </c>
      <c r="J899" s="186" t="s">
        <v>203</v>
      </c>
      <c r="K899" s="186" t="s">
        <v>204</v>
      </c>
      <c r="L899" s="187" t="s">
        <v>888</v>
      </c>
    </row>
    <row r="900" spans="2:12" ht="75">
      <c r="B900" s="183">
        <v>44103103</v>
      </c>
      <c r="C900" s="192" t="s">
        <v>961</v>
      </c>
      <c r="D900" s="185" t="s">
        <v>37</v>
      </c>
      <c r="E900" s="185" t="s">
        <v>488</v>
      </c>
      <c r="F900" s="185" t="s">
        <v>300</v>
      </c>
      <c r="G900" s="186" t="s">
        <v>172</v>
      </c>
      <c r="H900" s="217">
        <v>3990000</v>
      </c>
      <c r="I900" s="217">
        <f t="shared" si="19"/>
        <v>3990000</v>
      </c>
      <c r="J900" s="186" t="s">
        <v>203</v>
      </c>
      <c r="K900" s="186" t="s">
        <v>204</v>
      </c>
      <c r="L900" s="187" t="s">
        <v>888</v>
      </c>
    </row>
    <row r="901" spans="2:12" ht="75">
      <c r="B901" s="183">
        <v>44103103</v>
      </c>
      <c r="C901" s="192" t="s">
        <v>962</v>
      </c>
      <c r="D901" s="185" t="s">
        <v>37</v>
      </c>
      <c r="E901" s="185" t="s">
        <v>488</v>
      </c>
      <c r="F901" s="185" t="s">
        <v>300</v>
      </c>
      <c r="G901" s="186" t="s">
        <v>172</v>
      </c>
      <c r="H901" s="217">
        <v>1575000</v>
      </c>
      <c r="I901" s="217">
        <f t="shared" si="19"/>
        <v>1575000</v>
      </c>
      <c r="J901" s="186" t="s">
        <v>203</v>
      </c>
      <c r="K901" s="186" t="s">
        <v>204</v>
      </c>
      <c r="L901" s="187" t="s">
        <v>888</v>
      </c>
    </row>
    <row r="902" spans="2:12" ht="75">
      <c r="B902" s="183">
        <v>44103103</v>
      </c>
      <c r="C902" s="192" t="s">
        <v>963</v>
      </c>
      <c r="D902" s="185" t="s">
        <v>37</v>
      </c>
      <c r="E902" s="185" t="s">
        <v>488</v>
      </c>
      <c r="F902" s="185" t="s">
        <v>300</v>
      </c>
      <c r="G902" s="186" t="s">
        <v>172</v>
      </c>
      <c r="H902" s="217">
        <v>1386000</v>
      </c>
      <c r="I902" s="217">
        <f t="shared" si="19"/>
        <v>1386000</v>
      </c>
      <c r="J902" s="186" t="s">
        <v>203</v>
      </c>
      <c r="K902" s="186" t="s">
        <v>204</v>
      </c>
      <c r="L902" s="187" t="s">
        <v>888</v>
      </c>
    </row>
    <row r="903" spans="2:12" ht="75">
      <c r="B903" s="183">
        <v>44103103</v>
      </c>
      <c r="C903" s="192" t="s">
        <v>964</v>
      </c>
      <c r="D903" s="185" t="s">
        <v>37</v>
      </c>
      <c r="E903" s="185" t="s">
        <v>488</v>
      </c>
      <c r="F903" s="185" t="s">
        <v>300</v>
      </c>
      <c r="G903" s="186" t="s">
        <v>172</v>
      </c>
      <c r="H903" s="217">
        <v>1260000</v>
      </c>
      <c r="I903" s="217">
        <f t="shared" si="19"/>
        <v>1260000</v>
      </c>
      <c r="J903" s="186" t="s">
        <v>203</v>
      </c>
      <c r="K903" s="186" t="s">
        <v>204</v>
      </c>
      <c r="L903" s="187" t="s">
        <v>888</v>
      </c>
    </row>
    <row r="904" spans="2:12" ht="75">
      <c r="B904" s="183">
        <v>44103103</v>
      </c>
      <c r="C904" s="192" t="s">
        <v>965</v>
      </c>
      <c r="D904" s="185" t="s">
        <v>37</v>
      </c>
      <c r="E904" s="185" t="s">
        <v>488</v>
      </c>
      <c r="F904" s="185" t="s">
        <v>300</v>
      </c>
      <c r="G904" s="186" t="s">
        <v>172</v>
      </c>
      <c r="H904" s="217">
        <v>1302000</v>
      </c>
      <c r="I904" s="217">
        <f t="shared" si="19"/>
        <v>1302000</v>
      </c>
      <c r="J904" s="186" t="s">
        <v>203</v>
      </c>
      <c r="K904" s="186" t="s">
        <v>204</v>
      </c>
      <c r="L904" s="187" t="s">
        <v>888</v>
      </c>
    </row>
    <row r="905" spans="2:12" ht="75">
      <c r="B905" s="183">
        <v>44122003</v>
      </c>
      <c r="C905" s="192" t="s">
        <v>966</v>
      </c>
      <c r="D905" s="185" t="s">
        <v>37</v>
      </c>
      <c r="E905" s="185" t="s">
        <v>488</v>
      </c>
      <c r="F905" s="185" t="s">
        <v>300</v>
      </c>
      <c r="G905" s="186" t="s">
        <v>172</v>
      </c>
      <c r="H905" s="217">
        <v>105000</v>
      </c>
      <c r="I905" s="217">
        <f t="shared" si="19"/>
        <v>105000</v>
      </c>
      <c r="J905" s="186" t="s">
        <v>203</v>
      </c>
      <c r="K905" s="186" t="s">
        <v>204</v>
      </c>
      <c r="L905" s="187" t="s">
        <v>888</v>
      </c>
    </row>
    <row r="906" spans="2:12" ht="75">
      <c r="B906" s="183">
        <v>43202215</v>
      </c>
      <c r="C906" s="192" t="s">
        <v>967</v>
      </c>
      <c r="D906" s="185" t="s">
        <v>37</v>
      </c>
      <c r="E906" s="185" t="s">
        <v>488</v>
      </c>
      <c r="F906" s="185" t="s">
        <v>300</v>
      </c>
      <c r="G906" s="186" t="s">
        <v>172</v>
      </c>
      <c r="H906" s="217">
        <v>178500</v>
      </c>
      <c r="I906" s="217">
        <f t="shared" si="19"/>
        <v>178500</v>
      </c>
      <c r="J906" s="186" t="s">
        <v>203</v>
      </c>
      <c r="K906" s="186" t="s">
        <v>204</v>
      </c>
      <c r="L906" s="187" t="s">
        <v>888</v>
      </c>
    </row>
    <row r="907" spans="2:12" ht="75">
      <c r="B907" s="183">
        <v>44122003</v>
      </c>
      <c r="C907" s="192" t="s">
        <v>968</v>
      </c>
      <c r="D907" s="185" t="s">
        <v>37</v>
      </c>
      <c r="E907" s="185" t="s">
        <v>488</v>
      </c>
      <c r="F907" s="185" t="s">
        <v>300</v>
      </c>
      <c r="G907" s="186" t="s">
        <v>172</v>
      </c>
      <c r="H907" s="217">
        <v>357000</v>
      </c>
      <c r="I907" s="217">
        <f t="shared" si="19"/>
        <v>357000</v>
      </c>
      <c r="J907" s="186" t="s">
        <v>203</v>
      </c>
      <c r="K907" s="186" t="s">
        <v>204</v>
      </c>
      <c r="L907" s="187" t="s">
        <v>888</v>
      </c>
    </row>
    <row r="908" spans="2:12" ht="75">
      <c r="B908" s="183">
        <v>44122003</v>
      </c>
      <c r="C908" s="192" t="s">
        <v>969</v>
      </c>
      <c r="D908" s="185" t="s">
        <v>37</v>
      </c>
      <c r="E908" s="185" t="s">
        <v>488</v>
      </c>
      <c r="F908" s="185" t="s">
        <v>300</v>
      </c>
      <c r="G908" s="186" t="s">
        <v>172</v>
      </c>
      <c r="H908" s="217">
        <v>483000</v>
      </c>
      <c r="I908" s="217">
        <f t="shared" si="19"/>
        <v>483000</v>
      </c>
      <c r="J908" s="186" t="s">
        <v>203</v>
      </c>
      <c r="K908" s="186" t="s">
        <v>204</v>
      </c>
      <c r="L908" s="187" t="s">
        <v>888</v>
      </c>
    </row>
    <row r="909" spans="2:12" ht="75">
      <c r="B909" s="183">
        <v>44122003</v>
      </c>
      <c r="C909" s="192" t="s">
        <v>970</v>
      </c>
      <c r="D909" s="185" t="s">
        <v>37</v>
      </c>
      <c r="E909" s="185" t="s">
        <v>488</v>
      </c>
      <c r="F909" s="185" t="s">
        <v>300</v>
      </c>
      <c r="G909" s="186" t="s">
        <v>172</v>
      </c>
      <c r="H909" s="217">
        <v>340200</v>
      </c>
      <c r="I909" s="217">
        <f t="shared" si="19"/>
        <v>340200</v>
      </c>
      <c r="J909" s="186" t="s">
        <v>203</v>
      </c>
      <c r="K909" s="186" t="s">
        <v>204</v>
      </c>
      <c r="L909" s="187" t="s">
        <v>888</v>
      </c>
    </row>
    <row r="910" spans="2:12" ht="75">
      <c r="B910" s="183">
        <v>42131600</v>
      </c>
      <c r="C910" s="192" t="s">
        <v>971</v>
      </c>
      <c r="D910" s="185" t="s">
        <v>37</v>
      </c>
      <c r="E910" s="185" t="s">
        <v>488</v>
      </c>
      <c r="F910" s="185" t="s">
        <v>300</v>
      </c>
      <c r="G910" s="186" t="s">
        <v>172</v>
      </c>
      <c r="H910" s="217">
        <v>79695</v>
      </c>
      <c r="I910" s="217">
        <f t="shared" si="19"/>
        <v>79695</v>
      </c>
      <c r="J910" s="186" t="s">
        <v>203</v>
      </c>
      <c r="K910" s="186" t="s">
        <v>204</v>
      </c>
      <c r="L910" s="187" t="s">
        <v>888</v>
      </c>
    </row>
    <row r="911" spans="2:12" ht="75">
      <c r="B911" s="183">
        <v>42131600</v>
      </c>
      <c r="C911" s="192" t="s">
        <v>972</v>
      </c>
      <c r="D911" s="185" t="s">
        <v>37</v>
      </c>
      <c r="E911" s="185" t="s">
        <v>488</v>
      </c>
      <c r="F911" s="185" t="s">
        <v>300</v>
      </c>
      <c r="G911" s="186" t="s">
        <v>172</v>
      </c>
      <c r="H911" s="217">
        <v>106260</v>
      </c>
      <c r="I911" s="217">
        <f t="shared" si="19"/>
        <v>106260</v>
      </c>
      <c r="J911" s="186" t="s">
        <v>203</v>
      </c>
      <c r="K911" s="186" t="s">
        <v>204</v>
      </c>
      <c r="L911" s="187" t="s">
        <v>888</v>
      </c>
    </row>
    <row r="912" spans="2:12" ht="75">
      <c r="B912" s="183">
        <v>46181504</v>
      </c>
      <c r="C912" s="192" t="s">
        <v>973</v>
      </c>
      <c r="D912" s="185" t="s">
        <v>37</v>
      </c>
      <c r="E912" s="185" t="s">
        <v>488</v>
      </c>
      <c r="F912" s="185" t="s">
        <v>300</v>
      </c>
      <c r="G912" s="186" t="s">
        <v>172</v>
      </c>
      <c r="H912" s="217">
        <v>476280</v>
      </c>
      <c r="I912" s="217">
        <f t="shared" si="19"/>
        <v>476280</v>
      </c>
      <c r="J912" s="186" t="s">
        <v>203</v>
      </c>
      <c r="K912" s="186" t="s">
        <v>204</v>
      </c>
      <c r="L912" s="187" t="s">
        <v>888</v>
      </c>
    </row>
    <row r="913" spans="2:12" ht="75">
      <c r="B913" s="183">
        <v>14111510</v>
      </c>
      <c r="C913" s="192" t="s">
        <v>974</v>
      </c>
      <c r="D913" s="185" t="s">
        <v>37</v>
      </c>
      <c r="E913" s="185" t="s">
        <v>488</v>
      </c>
      <c r="F913" s="185" t="s">
        <v>300</v>
      </c>
      <c r="G913" s="186" t="s">
        <v>172</v>
      </c>
      <c r="H913" s="217">
        <v>84000</v>
      </c>
      <c r="I913" s="217">
        <f t="shared" si="19"/>
        <v>84000</v>
      </c>
      <c r="J913" s="186" t="s">
        <v>203</v>
      </c>
      <c r="K913" s="186" t="s">
        <v>204</v>
      </c>
      <c r="L913" s="187" t="s">
        <v>888</v>
      </c>
    </row>
    <row r="914" spans="2:12" ht="75">
      <c r="B914" s="183">
        <v>44121804</v>
      </c>
      <c r="C914" s="192" t="s">
        <v>975</v>
      </c>
      <c r="D914" s="185" t="s">
        <v>37</v>
      </c>
      <c r="E914" s="185" t="s">
        <v>488</v>
      </c>
      <c r="F914" s="185" t="s">
        <v>300</v>
      </c>
      <c r="G914" s="186" t="s">
        <v>172</v>
      </c>
      <c r="H914" s="217">
        <v>99750</v>
      </c>
      <c r="I914" s="217">
        <f t="shared" si="19"/>
        <v>99750</v>
      </c>
      <c r="J914" s="186" t="s">
        <v>203</v>
      </c>
      <c r="K914" s="186" t="s">
        <v>204</v>
      </c>
      <c r="L914" s="187" t="s">
        <v>888</v>
      </c>
    </row>
    <row r="915" spans="2:12" ht="75">
      <c r="B915" s="183">
        <v>44121706</v>
      </c>
      <c r="C915" s="192" t="s">
        <v>976</v>
      </c>
      <c r="D915" s="185" t="s">
        <v>37</v>
      </c>
      <c r="E915" s="185" t="s">
        <v>488</v>
      </c>
      <c r="F915" s="185" t="s">
        <v>300</v>
      </c>
      <c r="G915" s="186" t="s">
        <v>172</v>
      </c>
      <c r="H915" s="217">
        <v>263025</v>
      </c>
      <c r="I915" s="217">
        <f t="shared" si="19"/>
        <v>263025</v>
      </c>
      <c r="J915" s="186" t="s">
        <v>203</v>
      </c>
      <c r="K915" s="186" t="s">
        <v>204</v>
      </c>
      <c r="L915" s="187" t="s">
        <v>888</v>
      </c>
    </row>
    <row r="916" spans="2:12" ht="75">
      <c r="B916" s="183">
        <v>44121708</v>
      </c>
      <c r="C916" s="192" t="s">
        <v>977</v>
      </c>
      <c r="D916" s="185" t="s">
        <v>37</v>
      </c>
      <c r="E916" s="185" t="s">
        <v>488</v>
      </c>
      <c r="F916" s="185" t="s">
        <v>300</v>
      </c>
      <c r="G916" s="186" t="s">
        <v>172</v>
      </c>
      <c r="H916" s="217">
        <v>119070</v>
      </c>
      <c r="I916" s="217">
        <f t="shared" si="19"/>
        <v>119070</v>
      </c>
      <c r="J916" s="186" t="s">
        <v>203</v>
      </c>
      <c r="K916" s="186" t="s">
        <v>204</v>
      </c>
      <c r="L916" s="187" t="s">
        <v>888</v>
      </c>
    </row>
    <row r="917" spans="2:12" ht="75">
      <c r="B917" s="183">
        <v>55121606</v>
      </c>
      <c r="C917" s="192" t="s">
        <v>978</v>
      </c>
      <c r="D917" s="185" t="s">
        <v>37</v>
      </c>
      <c r="E917" s="185" t="s">
        <v>488</v>
      </c>
      <c r="F917" s="185" t="s">
        <v>300</v>
      </c>
      <c r="G917" s="186" t="s">
        <v>172</v>
      </c>
      <c r="H917" s="217">
        <v>168000</v>
      </c>
      <c r="I917" s="217">
        <f t="shared" si="19"/>
        <v>168000</v>
      </c>
      <c r="J917" s="186" t="s">
        <v>203</v>
      </c>
      <c r="K917" s="186" t="s">
        <v>204</v>
      </c>
      <c r="L917" s="187" t="s">
        <v>888</v>
      </c>
    </row>
    <row r="918" spans="2:12" ht="75">
      <c r="B918" s="183">
        <v>43191512</v>
      </c>
      <c r="C918" s="192" t="s">
        <v>979</v>
      </c>
      <c r="D918" s="185" t="s">
        <v>37</v>
      </c>
      <c r="E918" s="185" t="s">
        <v>488</v>
      </c>
      <c r="F918" s="185" t="s">
        <v>300</v>
      </c>
      <c r="G918" s="186" t="s">
        <v>172</v>
      </c>
      <c r="H918" s="217">
        <v>152250</v>
      </c>
      <c r="I918" s="217">
        <f t="shared" si="19"/>
        <v>152250</v>
      </c>
      <c r="J918" s="186" t="s">
        <v>203</v>
      </c>
      <c r="K918" s="186" t="s">
        <v>204</v>
      </c>
      <c r="L918" s="187" t="s">
        <v>888</v>
      </c>
    </row>
    <row r="919" spans="2:12" ht="75">
      <c r="B919" s="183">
        <v>46181504</v>
      </c>
      <c r="C919" s="192" t="s">
        <v>980</v>
      </c>
      <c r="D919" s="185" t="s">
        <v>37</v>
      </c>
      <c r="E919" s="185" t="s">
        <v>488</v>
      </c>
      <c r="F919" s="185" t="s">
        <v>300</v>
      </c>
      <c r="G919" s="186" t="s">
        <v>172</v>
      </c>
      <c r="H919" s="217">
        <v>65625</v>
      </c>
      <c r="I919" s="217">
        <f t="shared" si="19"/>
        <v>65625</v>
      </c>
      <c r="J919" s="186" t="s">
        <v>203</v>
      </c>
      <c r="K919" s="186" t="s">
        <v>204</v>
      </c>
      <c r="L919" s="187" t="s">
        <v>888</v>
      </c>
    </row>
    <row r="920" spans="2:12" ht="75">
      <c r="B920" s="183">
        <v>44121613</v>
      </c>
      <c r="C920" s="192" t="s">
        <v>981</v>
      </c>
      <c r="D920" s="185" t="s">
        <v>37</v>
      </c>
      <c r="E920" s="185" t="s">
        <v>488</v>
      </c>
      <c r="F920" s="185" t="s">
        <v>300</v>
      </c>
      <c r="G920" s="186" t="s">
        <v>172</v>
      </c>
      <c r="H920" s="217">
        <v>59850</v>
      </c>
      <c r="I920" s="217">
        <f t="shared" si="19"/>
        <v>59850</v>
      </c>
      <c r="J920" s="186" t="s">
        <v>203</v>
      </c>
      <c r="K920" s="186" t="s">
        <v>204</v>
      </c>
      <c r="L920" s="187" t="s">
        <v>888</v>
      </c>
    </row>
    <row r="921" spans="2:12" ht="75">
      <c r="B921" s="183">
        <v>24121503</v>
      </c>
      <c r="C921" s="192" t="s">
        <v>982</v>
      </c>
      <c r="D921" s="185" t="s">
        <v>37</v>
      </c>
      <c r="E921" s="185" t="s">
        <v>488</v>
      </c>
      <c r="F921" s="185" t="s">
        <v>300</v>
      </c>
      <c r="G921" s="186" t="s">
        <v>172</v>
      </c>
      <c r="H921" s="217">
        <v>18826500</v>
      </c>
      <c r="I921" s="217">
        <f t="shared" si="19"/>
        <v>18826500</v>
      </c>
      <c r="J921" s="186" t="s">
        <v>203</v>
      </c>
      <c r="K921" s="186" t="s">
        <v>204</v>
      </c>
      <c r="L921" s="187" t="s">
        <v>888</v>
      </c>
    </row>
    <row r="922" spans="2:12" ht="75">
      <c r="B922" s="183">
        <v>44122003</v>
      </c>
      <c r="C922" s="192" t="s">
        <v>983</v>
      </c>
      <c r="D922" s="185" t="s">
        <v>37</v>
      </c>
      <c r="E922" s="185" t="s">
        <v>488</v>
      </c>
      <c r="F922" s="185" t="s">
        <v>300</v>
      </c>
      <c r="G922" s="186" t="s">
        <v>172</v>
      </c>
      <c r="H922" s="217">
        <v>7875000</v>
      </c>
      <c r="I922" s="217">
        <f t="shared" si="19"/>
        <v>7875000</v>
      </c>
      <c r="J922" s="186" t="s">
        <v>203</v>
      </c>
      <c r="K922" s="186" t="s">
        <v>204</v>
      </c>
      <c r="L922" s="187" t="s">
        <v>888</v>
      </c>
    </row>
    <row r="923" spans="2:12" ht="75">
      <c r="B923" s="183">
        <v>55121619</v>
      </c>
      <c r="C923" s="192" t="s">
        <v>984</v>
      </c>
      <c r="D923" s="185" t="s">
        <v>37</v>
      </c>
      <c r="E923" s="185" t="s">
        <v>488</v>
      </c>
      <c r="F923" s="185" t="s">
        <v>300</v>
      </c>
      <c r="G923" s="186" t="s">
        <v>172</v>
      </c>
      <c r="H923" s="217">
        <v>9975000</v>
      </c>
      <c r="I923" s="217">
        <f t="shared" si="19"/>
        <v>9975000</v>
      </c>
      <c r="J923" s="186" t="s">
        <v>203</v>
      </c>
      <c r="K923" s="186" t="s">
        <v>204</v>
      </c>
      <c r="L923" s="187" t="s">
        <v>888</v>
      </c>
    </row>
    <row r="924" spans="2:12" ht="45">
      <c r="B924" s="188" t="s">
        <v>1175</v>
      </c>
      <c r="C924" s="195" t="s">
        <v>985</v>
      </c>
      <c r="D924" s="195" t="s">
        <v>218</v>
      </c>
      <c r="E924" s="195" t="s">
        <v>238</v>
      </c>
      <c r="F924" s="195" t="s">
        <v>572</v>
      </c>
      <c r="G924" s="196" t="s">
        <v>172</v>
      </c>
      <c r="H924" s="219">
        <v>2835000000</v>
      </c>
      <c r="I924" s="219">
        <v>2835000000</v>
      </c>
      <c r="J924" s="186" t="s">
        <v>203</v>
      </c>
      <c r="K924" s="186" t="s">
        <v>204</v>
      </c>
      <c r="L924" s="198" t="s">
        <v>986</v>
      </c>
    </row>
    <row r="925" spans="2:12" ht="60">
      <c r="B925" s="188">
        <v>81112101</v>
      </c>
      <c r="C925" s="195" t="s">
        <v>987</v>
      </c>
      <c r="D925" s="195" t="s">
        <v>514</v>
      </c>
      <c r="E925" s="195" t="s">
        <v>473</v>
      </c>
      <c r="F925" s="195" t="s">
        <v>572</v>
      </c>
      <c r="G925" s="196" t="s">
        <v>172</v>
      </c>
      <c r="H925" s="219">
        <v>2400000000</v>
      </c>
      <c r="I925" s="219">
        <v>2400000000</v>
      </c>
      <c r="J925" s="186" t="s">
        <v>203</v>
      </c>
      <c r="K925" s="186" t="s">
        <v>204</v>
      </c>
      <c r="L925" s="198" t="s">
        <v>986</v>
      </c>
    </row>
    <row r="926" spans="2:12" ht="30">
      <c r="B926" s="188">
        <v>56111500</v>
      </c>
      <c r="C926" s="184" t="s">
        <v>988</v>
      </c>
      <c r="D926" s="185" t="s">
        <v>514</v>
      </c>
      <c r="E926" s="185" t="s">
        <v>201</v>
      </c>
      <c r="F926" s="185" t="s">
        <v>234</v>
      </c>
      <c r="G926" s="186" t="s">
        <v>172</v>
      </c>
      <c r="H926" s="217">
        <v>60000000</v>
      </c>
      <c r="I926" s="218">
        <v>60000000</v>
      </c>
      <c r="J926" s="186" t="s">
        <v>203</v>
      </c>
      <c r="K926" s="186" t="s">
        <v>204</v>
      </c>
      <c r="L926" s="198" t="s">
        <v>986</v>
      </c>
    </row>
    <row r="927" spans="2:12" ht="30">
      <c r="B927" s="193">
        <v>56121500</v>
      </c>
      <c r="C927" s="199" t="s">
        <v>989</v>
      </c>
      <c r="D927" s="199" t="s">
        <v>62</v>
      </c>
      <c r="E927" s="199" t="s">
        <v>201</v>
      </c>
      <c r="F927" s="199" t="s">
        <v>300</v>
      </c>
      <c r="G927" s="200" t="s">
        <v>172</v>
      </c>
      <c r="H927" s="220">
        <v>1257690000</v>
      </c>
      <c r="I927" s="220">
        <v>1257690000</v>
      </c>
      <c r="J927" s="186" t="s">
        <v>203</v>
      </c>
      <c r="K927" s="186" t="s">
        <v>204</v>
      </c>
      <c r="L927" s="201" t="s">
        <v>986</v>
      </c>
    </row>
    <row r="928" spans="2:12" ht="75">
      <c r="B928" s="183">
        <v>72102900</v>
      </c>
      <c r="C928" s="184" t="s">
        <v>990</v>
      </c>
      <c r="D928" s="185" t="s">
        <v>35</v>
      </c>
      <c r="E928" s="185" t="s">
        <v>991</v>
      </c>
      <c r="F928" s="185" t="s">
        <v>510</v>
      </c>
      <c r="G928" s="186" t="s">
        <v>172</v>
      </c>
      <c r="H928" s="217">
        <v>12000000</v>
      </c>
      <c r="I928" s="218">
        <v>12000000</v>
      </c>
      <c r="J928" s="186" t="s">
        <v>203</v>
      </c>
      <c r="K928" s="186" t="s">
        <v>204</v>
      </c>
      <c r="L928" s="187" t="s">
        <v>888</v>
      </c>
    </row>
    <row r="929" spans="2:12" ht="45">
      <c r="B929" s="183">
        <v>76111500</v>
      </c>
      <c r="C929" s="184" t="s">
        <v>992</v>
      </c>
      <c r="D929" s="185" t="s">
        <v>43</v>
      </c>
      <c r="E929" s="185" t="s">
        <v>473</v>
      </c>
      <c r="F929" s="185" t="s">
        <v>34</v>
      </c>
      <c r="G929" s="186" t="s">
        <v>172</v>
      </c>
      <c r="H929" s="217">
        <v>80000000</v>
      </c>
      <c r="I929" s="218">
        <f>H929</f>
        <v>80000000</v>
      </c>
      <c r="J929" s="186" t="s">
        <v>203</v>
      </c>
      <c r="K929" s="186" t="s">
        <v>204</v>
      </c>
      <c r="L929" s="187" t="s">
        <v>888</v>
      </c>
    </row>
    <row r="930" spans="2:12" ht="30">
      <c r="B930" s="183">
        <v>76111500</v>
      </c>
      <c r="C930" s="184" t="s">
        <v>993</v>
      </c>
      <c r="D930" s="185" t="s">
        <v>36</v>
      </c>
      <c r="E930" s="185" t="s">
        <v>39</v>
      </c>
      <c r="F930" s="185" t="s">
        <v>572</v>
      </c>
      <c r="G930" s="186" t="s">
        <v>172</v>
      </c>
      <c r="H930" s="217">
        <f>2478452380*1.04</f>
        <v>2577590475.2000003</v>
      </c>
      <c r="I930" s="218">
        <v>2577590475</v>
      </c>
      <c r="J930" s="186" t="s">
        <v>203</v>
      </c>
      <c r="K930" s="186" t="s">
        <v>204</v>
      </c>
      <c r="L930" s="198" t="s">
        <v>986</v>
      </c>
    </row>
    <row r="931" spans="2:12" ht="45">
      <c r="B931" s="183">
        <v>78181507</v>
      </c>
      <c r="C931" s="184" t="s">
        <v>994</v>
      </c>
      <c r="D931" s="185" t="s">
        <v>35</v>
      </c>
      <c r="E931" s="185" t="s">
        <v>473</v>
      </c>
      <c r="F931" s="185" t="s">
        <v>510</v>
      </c>
      <c r="G931" s="186" t="s">
        <v>32</v>
      </c>
      <c r="H931" s="217">
        <v>12000000</v>
      </c>
      <c r="I931" s="218">
        <v>12000000</v>
      </c>
      <c r="J931" s="186" t="s">
        <v>203</v>
      </c>
      <c r="K931" s="186" t="s">
        <v>204</v>
      </c>
      <c r="L931" s="187" t="s">
        <v>888</v>
      </c>
    </row>
    <row r="932" spans="2:12" ht="45">
      <c r="B932" s="183">
        <v>80141902</v>
      </c>
      <c r="C932" s="184" t="s">
        <v>995</v>
      </c>
      <c r="D932" s="185" t="s">
        <v>36</v>
      </c>
      <c r="E932" s="185" t="s">
        <v>996</v>
      </c>
      <c r="F932" s="185" t="s">
        <v>510</v>
      </c>
      <c r="G932" s="186" t="s">
        <v>32</v>
      </c>
      <c r="H932" s="217">
        <v>60000000</v>
      </c>
      <c r="I932" s="218">
        <v>60000000</v>
      </c>
      <c r="J932" s="186" t="s">
        <v>203</v>
      </c>
      <c r="K932" s="186" t="s">
        <v>204</v>
      </c>
      <c r="L932" s="187" t="s">
        <v>888</v>
      </c>
    </row>
    <row r="933" spans="2:12" ht="45">
      <c r="B933" s="183">
        <v>92121504</v>
      </c>
      <c r="C933" s="184" t="s">
        <v>997</v>
      </c>
      <c r="D933" s="185" t="s">
        <v>37</v>
      </c>
      <c r="E933" s="185" t="s">
        <v>39</v>
      </c>
      <c r="F933" s="185" t="s">
        <v>510</v>
      </c>
      <c r="G933" s="186" t="s">
        <v>172</v>
      </c>
      <c r="H933" s="217">
        <v>60000000</v>
      </c>
      <c r="I933" s="218">
        <v>60000000</v>
      </c>
      <c r="J933" s="186" t="s">
        <v>203</v>
      </c>
      <c r="K933" s="186" t="s">
        <v>204</v>
      </c>
      <c r="L933" s="187" t="s">
        <v>888</v>
      </c>
    </row>
    <row r="934" spans="2:12" ht="30">
      <c r="B934" s="183">
        <v>92121504</v>
      </c>
      <c r="C934" s="184" t="s">
        <v>998</v>
      </c>
      <c r="D934" s="185" t="s">
        <v>36</v>
      </c>
      <c r="E934" s="185" t="s">
        <v>40</v>
      </c>
      <c r="F934" s="185" t="s">
        <v>572</v>
      </c>
      <c r="G934" s="186" t="s">
        <v>172</v>
      </c>
      <c r="H934" s="217">
        <v>9000000000</v>
      </c>
      <c r="I934" s="218">
        <v>9000000000</v>
      </c>
      <c r="J934" s="186" t="s">
        <v>203</v>
      </c>
      <c r="K934" s="186" t="s">
        <v>204</v>
      </c>
      <c r="L934" s="198" t="s">
        <v>986</v>
      </c>
    </row>
    <row r="935" spans="2:12" ht="60">
      <c r="B935" s="193">
        <v>82101600</v>
      </c>
      <c r="C935" s="199" t="s">
        <v>999</v>
      </c>
      <c r="D935" s="199" t="s">
        <v>35</v>
      </c>
      <c r="E935" s="199" t="s">
        <v>473</v>
      </c>
      <c r="F935" s="199" t="s">
        <v>365</v>
      </c>
      <c r="G935" s="200" t="s">
        <v>172</v>
      </c>
      <c r="H935" s="220">
        <v>77800000</v>
      </c>
      <c r="I935" s="220">
        <v>77800000</v>
      </c>
      <c r="J935" s="186" t="s">
        <v>203</v>
      </c>
      <c r="K935" s="186" t="s">
        <v>204</v>
      </c>
      <c r="L935" s="201" t="s">
        <v>1000</v>
      </c>
    </row>
    <row r="936" spans="2:12" ht="30">
      <c r="B936" s="193">
        <v>82101802</v>
      </c>
      <c r="C936" s="199" t="s">
        <v>1001</v>
      </c>
      <c r="D936" s="199" t="s">
        <v>37</v>
      </c>
      <c r="E936" s="199" t="s">
        <v>39</v>
      </c>
      <c r="F936" s="199" t="s">
        <v>234</v>
      </c>
      <c r="G936" s="200" t="s">
        <v>172</v>
      </c>
      <c r="H936" s="220">
        <v>19000000</v>
      </c>
      <c r="I936" s="220">
        <v>19000000</v>
      </c>
      <c r="J936" s="186" t="s">
        <v>203</v>
      </c>
      <c r="K936" s="186" t="s">
        <v>204</v>
      </c>
      <c r="L936" s="201" t="s">
        <v>1000</v>
      </c>
    </row>
    <row r="937" spans="2:12" ht="45">
      <c r="B937" s="193">
        <v>82101802</v>
      </c>
      <c r="C937" s="199" t="s">
        <v>1002</v>
      </c>
      <c r="D937" s="199" t="s">
        <v>43</v>
      </c>
      <c r="E937" s="199" t="s">
        <v>40</v>
      </c>
      <c r="F937" s="199" t="s">
        <v>469</v>
      </c>
      <c r="G937" s="200" t="s">
        <v>32</v>
      </c>
      <c r="H937" s="220">
        <f>5600000*4</f>
        <v>22400000</v>
      </c>
      <c r="I937" s="220">
        <f>H937</f>
        <v>22400000</v>
      </c>
      <c r="J937" s="186" t="s">
        <v>203</v>
      </c>
      <c r="K937" s="186" t="s">
        <v>204</v>
      </c>
      <c r="L937" s="201" t="s">
        <v>1000</v>
      </c>
    </row>
    <row r="938" spans="2:12" ht="45">
      <c r="B938" s="193">
        <v>82101802</v>
      </c>
      <c r="C938" s="199" t="s">
        <v>1003</v>
      </c>
      <c r="D938" s="199" t="s">
        <v>43</v>
      </c>
      <c r="E938" s="199" t="s">
        <v>40</v>
      </c>
      <c r="F938" s="199" t="s">
        <v>469</v>
      </c>
      <c r="G938" s="200" t="s">
        <v>32</v>
      </c>
      <c r="H938" s="220">
        <v>5600000</v>
      </c>
      <c r="I938" s="220">
        <v>5600000</v>
      </c>
      <c r="J938" s="186" t="s">
        <v>203</v>
      </c>
      <c r="K938" s="186" t="s">
        <v>204</v>
      </c>
      <c r="L938" s="201" t="s">
        <v>1000</v>
      </c>
    </row>
    <row r="939" spans="2:12" ht="60">
      <c r="B939" s="193">
        <v>82101802</v>
      </c>
      <c r="C939" s="199" t="s">
        <v>1004</v>
      </c>
      <c r="D939" s="199" t="s">
        <v>43</v>
      </c>
      <c r="E939" s="199" t="s">
        <v>205</v>
      </c>
      <c r="F939" s="199" t="s">
        <v>1005</v>
      </c>
      <c r="G939" s="200" t="s">
        <v>32</v>
      </c>
      <c r="H939" s="220">
        <v>10000000</v>
      </c>
      <c r="I939" s="220">
        <v>10000000</v>
      </c>
      <c r="J939" s="186" t="s">
        <v>203</v>
      </c>
      <c r="K939" s="186" t="s">
        <v>204</v>
      </c>
      <c r="L939" s="201" t="s">
        <v>1000</v>
      </c>
    </row>
    <row r="940" spans="2:12" ht="45">
      <c r="B940" s="193">
        <v>77102001</v>
      </c>
      <c r="C940" s="202" t="s">
        <v>1006</v>
      </c>
      <c r="D940" s="199" t="s">
        <v>1007</v>
      </c>
      <c r="E940" s="199" t="s">
        <v>201</v>
      </c>
      <c r="F940" s="199" t="s">
        <v>365</v>
      </c>
      <c r="G940" s="200" t="s">
        <v>172</v>
      </c>
      <c r="H940" s="220">
        <v>12000000</v>
      </c>
      <c r="I940" s="220">
        <v>12000000</v>
      </c>
      <c r="J940" s="186" t="s">
        <v>203</v>
      </c>
      <c r="K940" s="186" t="s">
        <v>204</v>
      </c>
      <c r="L940" s="201" t="s">
        <v>1008</v>
      </c>
    </row>
    <row r="941" spans="2:12" ht="45">
      <c r="B941" s="193">
        <v>86101705</v>
      </c>
      <c r="C941" s="202" t="s">
        <v>1009</v>
      </c>
      <c r="D941" s="199" t="s">
        <v>1010</v>
      </c>
      <c r="E941" s="199" t="s">
        <v>1011</v>
      </c>
      <c r="F941" s="199" t="s">
        <v>234</v>
      </c>
      <c r="G941" s="200" t="s">
        <v>172</v>
      </c>
      <c r="H941" s="220">
        <v>25000000</v>
      </c>
      <c r="I941" s="220">
        <f>H941</f>
        <v>25000000</v>
      </c>
      <c r="J941" s="186" t="s">
        <v>203</v>
      </c>
      <c r="K941" s="186" t="s">
        <v>204</v>
      </c>
      <c r="L941" s="201" t="s">
        <v>1008</v>
      </c>
    </row>
    <row r="942" spans="2:12" ht="30">
      <c r="B942" s="193">
        <v>80111504</v>
      </c>
      <c r="C942" s="199" t="s">
        <v>1012</v>
      </c>
      <c r="D942" s="199" t="s">
        <v>218</v>
      </c>
      <c r="E942" s="199" t="s">
        <v>518</v>
      </c>
      <c r="F942" s="199" t="s">
        <v>34</v>
      </c>
      <c r="G942" s="200" t="s">
        <v>172</v>
      </c>
      <c r="H942" s="220">
        <v>150000000</v>
      </c>
      <c r="I942" s="220">
        <v>150000000</v>
      </c>
      <c r="J942" s="186" t="s">
        <v>203</v>
      </c>
      <c r="K942" s="186" t="s">
        <v>204</v>
      </c>
      <c r="L942" s="201" t="s">
        <v>1013</v>
      </c>
    </row>
    <row r="943" spans="2:12" ht="45">
      <c r="B943" s="193">
        <v>72154043</v>
      </c>
      <c r="C943" s="199" t="s">
        <v>1014</v>
      </c>
      <c r="D943" s="199" t="s">
        <v>36</v>
      </c>
      <c r="E943" s="199" t="s">
        <v>238</v>
      </c>
      <c r="F943" s="199" t="s">
        <v>510</v>
      </c>
      <c r="G943" s="200" t="s">
        <v>172</v>
      </c>
      <c r="H943" s="220">
        <v>9000000</v>
      </c>
      <c r="I943" s="220">
        <v>9000000</v>
      </c>
      <c r="J943" s="186" t="s">
        <v>203</v>
      </c>
      <c r="K943" s="186" t="s">
        <v>204</v>
      </c>
      <c r="L943" s="201" t="s">
        <v>1013</v>
      </c>
    </row>
    <row r="944" spans="2:12" ht="30">
      <c r="B944" s="193">
        <v>86101810</v>
      </c>
      <c r="C944" s="199" t="s">
        <v>1015</v>
      </c>
      <c r="D944" s="199" t="s">
        <v>514</v>
      </c>
      <c r="E944" s="199" t="s">
        <v>518</v>
      </c>
      <c r="F944" s="199" t="s">
        <v>34</v>
      </c>
      <c r="G944" s="200" t="s">
        <v>172</v>
      </c>
      <c r="H944" s="220">
        <v>150000000</v>
      </c>
      <c r="I944" s="220">
        <v>150000000</v>
      </c>
      <c r="J944" s="186" t="s">
        <v>203</v>
      </c>
      <c r="K944" s="186" t="s">
        <v>204</v>
      </c>
      <c r="L944" s="201" t="s">
        <v>1013</v>
      </c>
    </row>
    <row r="945" spans="2:12" ht="30">
      <c r="B945" s="193">
        <v>86101810</v>
      </c>
      <c r="C945" s="199" t="s">
        <v>1016</v>
      </c>
      <c r="D945" s="199" t="s">
        <v>218</v>
      </c>
      <c r="E945" s="199" t="s">
        <v>1017</v>
      </c>
      <c r="F945" s="199" t="s">
        <v>34</v>
      </c>
      <c r="G945" s="200" t="s">
        <v>172</v>
      </c>
      <c r="H945" s="220">
        <v>100000000</v>
      </c>
      <c r="I945" s="220">
        <v>100000000</v>
      </c>
      <c r="J945" s="186" t="s">
        <v>203</v>
      </c>
      <c r="K945" s="186" t="s">
        <v>204</v>
      </c>
      <c r="L945" s="201" t="s">
        <v>1013</v>
      </c>
    </row>
    <row r="946" spans="2:12" ht="30">
      <c r="B946" s="193">
        <v>86101810</v>
      </c>
      <c r="C946" s="199" t="s">
        <v>1018</v>
      </c>
      <c r="D946" s="199" t="s">
        <v>1010</v>
      </c>
      <c r="E946" s="199" t="s">
        <v>1019</v>
      </c>
      <c r="F946" s="199" t="s">
        <v>34</v>
      </c>
      <c r="G946" s="200" t="s">
        <v>172</v>
      </c>
      <c r="H946" s="220">
        <v>60000000</v>
      </c>
      <c r="I946" s="220">
        <f>H946</f>
        <v>60000000</v>
      </c>
      <c r="J946" s="186" t="s">
        <v>203</v>
      </c>
      <c r="K946" s="186" t="s">
        <v>204</v>
      </c>
      <c r="L946" s="201" t="s">
        <v>1013</v>
      </c>
    </row>
    <row r="947" spans="2:12" ht="30">
      <c r="B947" s="193">
        <v>86101810</v>
      </c>
      <c r="C947" s="199" t="s">
        <v>1020</v>
      </c>
      <c r="D947" s="199" t="s">
        <v>35</v>
      </c>
      <c r="E947" s="199" t="s">
        <v>518</v>
      </c>
      <c r="F947" s="199" t="s">
        <v>300</v>
      </c>
      <c r="G947" s="200" t="s">
        <v>172</v>
      </c>
      <c r="H947" s="220">
        <v>150000000</v>
      </c>
      <c r="I947" s="220">
        <f>H946:H947</f>
        <v>150000000</v>
      </c>
      <c r="J947" s="186" t="s">
        <v>203</v>
      </c>
      <c r="K947" s="186" t="s">
        <v>204</v>
      </c>
      <c r="L947" s="201" t="s">
        <v>1013</v>
      </c>
    </row>
    <row r="948" spans="2:12" ht="30">
      <c r="B948" s="193">
        <v>93141506</v>
      </c>
      <c r="C948" s="199" t="s">
        <v>1021</v>
      </c>
      <c r="D948" s="199" t="s">
        <v>1022</v>
      </c>
      <c r="E948" s="199" t="s">
        <v>1023</v>
      </c>
      <c r="F948" s="199" t="s">
        <v>234</v>
      </c>
      <c r="G948" s="200" t="s">
        <v>172</v>
      </c>
      <c r="H948" s="220">
        <v>60000000</v>
      </c>
      <c r="I948" s="220">
        <v>60000000</v>
      </c>
      <c r="J948" s="186" t="s">
        <v>203</v>
      </c>
      <c r="K948" s="186" t="s">
        <v>204</v>
      </c>
      <c r="L948" s="201" t="s">
        <v>1013</v>
      </c>
    </row>
    <row r="949" spans="2:12" ht="30">
      <c r="B949" s="193">
        <v>42172000</v>
      </c>
      <c r="C949" s="199" t="s">
        <v>1024</v>
      </c>
      <c r="D949" s="203" t="s">
        <v>36</v>
      </c>
      <c r="E949" s="203" t="s">
        <v>488</v>
      </c>
      <c r="F949" s="203" t="s">
        <v>510</v>
      </c>
      <c r="G949" s="204" t="s">
        <v>172</v>
      </c>
      <c r="H949" s="221">
        <v>8500000</v>
      </c>
      <c r="I949" s="221">
        <v>8500000</v>
      </c>
      <c r="J949" s="186" t="s">
        <v>203</v>
      </c>
      <c r="K949" s="186" t="s">
        <v>204</v>
      </c>
      <c r="L949" s="205" t="s">
        <v>1013</v>
      </c>
    </row>
    <row r="950" spans="2:12" ht="30">
      <c r="B950" s="193">
        <v>93141506</v>
      </c>
      <c r="C950" s="199" t="s">
        <v>1025</v>
      </c>
      <c r="D950" s="199" t="s">
        <v>514</v>
      </c>
      <c r="E950" s="199" t="s">
        <v>1023</v>
      </c>
      <c r="F950" s="199" t="s">
        <v>34</v>
      </c>
      <c r="G950" s="200" t="s">
        <v>172</v>
      </c>
      <c r="H950" s="220">
        <v>60000000</v>
      </c>
      <c r="I950" s="220">
        <v>60000000</v>
      </c>
      <c r="J950" s="186" t="s">
        <v>203</v>
      </c>
      <c r="K950" s="186" t="s">
        <v>204</v>
      </c>
      <c r="L950" s="201" t="s">
        <v>1013</v>
      </c>
    </row>
    <row r="951" spans="2:12" ht="30">
      <c r="B951" s="206">
        <v>78102200</v>
      </c>
      <c r="C951" s="207" t="s">
        <v>1026</v>
      </c>
      <c r="D951" s="207" t="s">
        <v>37</v>
      </c>
      <c r="E951" s="207" t="s">
        <v>205</v>
      </c>
      <c r="F951" s="199" t="s">
        <v>510</v>
      </c>
      <c r="G951" s="208" t="s">
        <v>172</v>
      </c>
      <c r="H951" s="222">
        <v>60000000</v>
      </c>
      <c r="I951" s="222">
        <f>H951</f>
        <v>60000000</v>
      </c>
      <c r="J951" s="186" t="s">
        <v>203</v>
      </c>
      <c r="K951" s="186" t="s">
        <v>204</v>
      </c>
      <c r="L951" s="209" t="s">
        <v>1027</v>
      </c>
    </row>
    <row r="952" spans="2:12" ht="30">
      <c r="B952" s="210">
        <v>43232303</v>
      </c>
      <c r="C952" s="211" t="s">
        <v>1028</v>
      </c>
      <c r="D952" s="199" t="s">
        <v>37</v>
      </c>
      <c r="E952" s="199" t="s">
        <v>201</v>
      </c>
      <c r="F952" s="199" t="s">
        <v>234</v>
      </c>
      <c r="G952" s="200" t="s">
        <v>172</v>
      </c>
      <c r="H952" s="220">
        <v>50000000</v>
      </c>
      <c r="I952" s="220">
        <f>H952</f>
        <v>50000000</v>
      </c>
      <c r="J952" s="186" t="s">
        <v>203</v>
      </c>
      <c r="K952" s="186" t="s">
        <v>204</v>
      </c>
      <c r="L952" s="209" t="s">
        <v>1027</v>
      </c>
    </row>
    <row r="953" spans="2:12" ht="45">
      <c r="B953" s="210">
        <v>43233508</v>
      </c>
      <c r="C953" s="199" t="s">
        <v>1029</v>
      </c>
      <c r="D953" s="199" t="s">
        <v>37</v>
      </c>
      <c r="E953" s="199" t="s">
        <v>39</v>
      </c>
      <c r="F953" s="199" t="s">
        <v>234</v>
      </c>
      <c r="G953" s="200" t="s">
        <v>172</v>
      </c>
      <c r="H953" s="220">
        <v>25000000</v>
      </c>
      <c r="I953" s="220">
        <v>25000000</v>
      </c>
      <c r="J953" s="186" t="s">
        <v>203</v>
      </c>
      <c r="K953" s="186" t="s">
        <v>204</v>
      </c>
      <c r="L953" s="209" t="s">
        <v>1027</v>
      </c>
    </row>
    <row r="954" spans="2:12" ht="30">
      <c r="B954" s="210">
        <v>80111701</v>
      </c>
      <c r="C954" s="211" t="s">
        <v>1030</v>
      </c>
      <c r="D954" s="199" t="s">
        <v>43</v>
      </c>
      <c r="E954" s="199" t="s">
        <v>205</v>
      </c>
      <c r="F954" s="199" t="s">
        <v>365</v>
      </c>
      <c r="G954" s="200" t="s">
        <v>172</v>
      </c>
      <c r="H954" s="220">
        <f>4034859162+5390048585+155617880</f>
        <v>9580525627</v>
      </c>
      <c r="I954" s="220">
        <f>H954</f>
        <v>9580525627</v>
      </c>
      <c r="J954" s="186" t="s">
        <v>203</v>
      </c>
      <c r="K954" s="186" t="s">
        <v>204</v>
      </c>
      <c r="L954" s="212" t="s">
        <v>1031</v>
      </c>
    </row>
    <row r="955" spans="2:12" ht="30">
      <c r="B955" s="210">
        <v>80111701</v>
      </c>
      <c r="C955" s="211" t="s">
        <v>1032</v>
      </c>
      <c r="D955" s="199" t="s">
        <v>43</v>
      </c>
      <c r="E955" s="199" t="s">
        <v>624</v>
      </c>
      <c r="F955" s="199" t="s">
        <v>365</v>
      </c>
      <c r="G955" s="200" t="s">
        <v>172</v>
      </c>
      <c r="H955" s="220">
        <v>81401327438</v>
      </c>
      <c r="I955" s="220">
        <f>H955</f>
        <v>81401327438</v>
      </c>
      <c r="J955" s="186" t="s">
        <v>203</v>
      </c>
      <c r="K955" s="186" t="s">
        <v>204</v>
      </c>
      <c r="L955" s="212" t="s">
        <v>1031</v>
      </c>
    </row>
    <row r="956" spans="2:12" ht="30">
      <c r="B956" s="210">
        <v>80111701</v>
      </c>
      <c r="C956" s="211" t="s">
        <v>1033</v>
      </c>
      <c r="D956" s="199" t="s">
        <v>43</v>
      </c>
      <c r="E956" s="199" t="s">
        <v>205</v>
      </c>
      <c r="F956" s="199" t="s">
        <v>365</v>
      </c>
      <c r="G956" s="200" t="s">
        <v>172</v>
      </c>
      <c r="H956" s="220">
        <v>9100000000</v>
      </c>
      <c r="I956" s="220">
        <v>10500000000</v>
      </c>
      <c r="J956" s="186" t="s">
        <v>203</v>
      </c>
      <c r="K956" s="186" t="s">
        <v>204</v>
      </c>
      <c r="L956" s="212" t="s">
        <v>1031</v>
      </c>
    </row>
    <row r="957" spans="2:12" ht="30">
      <c r="B957" s="210">
        <v>80111701</v>
      </c>
      <c r="C957" s="211" t="s">
        <v>1034</v>
      </c>
      <c r="D957" s="199" t="s">
        <v>43</v>
      </c>
      <c r="E957" s="199" t="s">
        <v>205</v>
      </c>
      <c r="F957" s="199" t="s">
        <v>469</v>
      </c>
      <c r="G957" s="200" t="s">
        <v>172</v>
      </c>
      <c r="H957" s="220">
        <v>1200000000</v>
      </c>
      <c r="I957" s="220">
        <f>H957</f>
        <v>1200000000</v>
      </c>
      <c r="J957" s="186" t="s">
        <v>203</v>
      </c>
      <c r="K957" s="186" t="s">
        <v>204</v>
      </c>
      <c r="L957" s="212" t="s">
        <v>1031</v>
      </c>
    </row>
    <row r="958" spans="2:12" ht="30">
      <c r="B958" s="210">
        <v>80111701</v>
      </c>
      <c r="C958" s="199" t="s">
        <v>1035</v>
      </c>
      <c r="D958" s="199" t="s">
        <v>35</v>
      </c>
      <c r="E958" s="199" t="s">
        <v>1036</v>
      </c>
      <c r="F958" s="199" t="s">
        <v>457</v>
      </c>
      <c r="G958" s="200" t="s">
        <v>172</v>
      </c>
      <c r="H958" s="220">
        <v>2106000000</v>
      </c>
      <c r="I958" s="220">
        <f>H958</f>
        <v>2106000000</v>
      </c>
      <c r="J958" s="186" t="s">
        <v>203</v>
      </c>
      <c r="K958" s="186" t="s">
        <v>204</v>
      </c>
      <c r="L958" s="212" t="s">
        <v>1031</v>
      </c>
    </row>
    <row r="959" spans="2:12" ht="30">
      <c r="B959" s="213">
        <v>80111701</v>
      </c>
      <c r="C959" s="195" t="s">
        <v>1037</v>
      </c>
      <c r="D959" s="195" t="s">
        <v>35</v>
      </c>
      <c r="E959" s="195" t="s">
        <v>40</v>
      </c>
      <c r="F959" s="195" t="s">
        <v>457</v>
      </c>
      <c r="G959" s="196" t="s">
        <v>172</v>
      </c>
      <c r="H959" s="219">
        <v>21000000</v>
      </c>
      <c r="I959" s="219">
        <v>21000000</v>
      </c>
      <c r="J959" s="186" t="s">
        <v>203</v>
      </c>
      <c r="K959" s="186" t="s">
        <v>204</v>
      </c>
      <c r="L959" s="214" t="s">
        <v>1038</v>
      </c>
    </row>
    <row r="960" spans="2:12" ht="30">
      <c r="B960" s="213">
        <v>80111701</v>
      </c>
      <c r="C960" s="195" t="s">
        <v>1039</v>
      </c>
      <c r="D960" s="195" t="s">
        <v>218</v>
      </c>
      <c r="E960" s="195" t="s">
        <v>488</v>
      </c>
      <c r="F960" s="195" t="s">
        <v>1040</v>
      </c>
      <c r="G960" s="196" t="s">
        <v>172</v>
      </c>
      <c r="H960" s="219">
        <v>10000000</v>
      </c>
      <c r="I960" s="219">
        <f>H960</f>
        <v>10000000</v>
      </c>
      <c r="J960" s="186" t="s">
        <v>203</v>
      </c>
      <c r="K960" s="186" t="s">
        <v>204</v>
      </c>
      <c r="L960" s="214" t="s">
        <v>1038</v>
      </c>
    </row>
    <row r="961" spans="2:12" ht="30">
      <c r="B961" s="188">
        <v>81112101</v>
      </c>
      <c r="C961" s="199" t="s">
        <v>1041</v>
      </c>
      <c r="D961" s="195" t="s">
        <v>37</v>
      </c>
      <c r="E961" s="195" t="s">
        <v>205</v>
      </c>
      <c r="F961" s="195" t="s">
        <v>510</v>
      </c>
      <c r="G961" s="196" t="s">
        <v>172</v>
      </c>
      <c r="H961" s="219">
        <v>50000000</v>
      </c>
      <c r="I961" s="219">
        <v>50000000</v>
      </c>
      <c r="J961" s="186" t="s">
        <v>203</v>
      </c>
      <c r="K961" s="186" t="s">
        <v>204</v>
      </c>
      <c r="L961" s="198" t="s">
        <v>1042</v>
      </c>
    </row>
    <row r="962" spans="2:12" ht="45">
      <c r="B962" s="213">
        <v>81112102</v>
      </c>
      <c r="C962" s="215" t="s">
        <v>1043</v>
      </c>
      <c r="D962" s="195" t="s">
        <v>37</v>
      </c>
      <c r="E962" s="195" t="s">
        <v>488</v>
      </c>
      <c r="F962" s="195" t="s">
        <v>510</v>
      </c>
      <c r="G962" s="196" t="s">
        <v>172</v>
      </c>
      <c r="H962" s="219">
        <v>12000000</v>
      </c>
      <c r="I962" s="219">
        <v>12000000</v>
      </c>
      <c r="J962" s="186" t="s">
        <v>203</v>
      </c>
      <c r="K962" s="186" t="s">
        <v>204</v>
      </c>
      <c r="L962" s="198" t="s">
        <v>1042</v>
      </c>
    </row>
    <row r="963" spans="2:12" ht="30">
      <c r="B963" s="213">
        <v>81112204</v>
      </c>
      <c r="C963" s="215" t="s">
        <v>1044</v>
      </c>
      <c r="D963" s="195" t="s">
        <v>37</v>
      </c>
      <c r="E963" s="195" t="s">
        <v>205</v>
      </c>
      <c r="F963" s="195" t="s">
        <v>510</v>
      </c>
      <c r="G963" s="196" t="s">
        <v>172</v>
      </c>
      <c r="H963" s="219">
        <v>25000000</v>
      </c>
      <c r="I963" s="219">
        <v>25000000</v>
      </c>
      <c r="J963" s="186" t="s">
        <v>203</v>
      </c>
      <c r="K963" s="186" t="s">
        <v>204</v>
      </c>
      <c r="L963" s="198" t="s">
        <v>1042</v>
      </c>
    </row>
    <row r="964" spans="2:12" ht="30">
      <c r="B964" s="213">
        <v>86132000</v>
      </c>
      <c r="C964" s="215" t="s">
        <v>1045</v>
      </c>
      <c r="D964" s="195" t="s">
        <v>514</v>
      </c>
      <c r="E964" s="195" t="s">
        <v>209</v>
      </c>
      <c r="F964" s="195" t="s">
        <v>1046</v>
      </c>
      <c r="G964" s="196" t="s">
        <v>32</v>
      </c>
      <c r="H964" s="219">
        <v>215000000</v>
      </c>
      <c r="I964" s="219">
        <f>H964</f>
        <v>215000000</v>
      </c>
      <c r="J964" s="186" t="s">
        <v>203</v>
      </c>
      <c r="K964" s="186" t="s">
        <v>204</v>
      </c>
      <c r="L964" s="198" t="s">
        <v>1038</v>
      </c>
    </row>
    <row r="965" spans="2:12" ht="30">
      <c r="B965" s="213">
        <v>80111500</v>
      </c>
      <c r="C965" s="215" t="s">
        <v>1047</v>
      </c>
      <c r="D965" s="195" t="s">
        <v>514</v>
      </c>
      <c r="E965" s="195" t="s">
        <v>473</v>
      </c>
      <c r="F965" s="195" t="s">
        <v>234</v>
      </c>
      <c r="G965" s="196" t="s">
        <v>32</v>
      </c>
      <c r="H965" s="219">
        <v>20000000</v>
      </c>
      <c r="I965" s="219">
        <v>20000000</v>
      </c>
      <c r="J965" s="186" t="s">
        <v>203</v>
      </c>
      <c r="K965" s="186" t="s">
        <v>204</v>
      </c>
      <c r="L965" s="198" t="s">
        <v>1038</v>
      </c>
    </row>
    <row r="966" spans="2:12" ht="30">
      <c r="B966" s="213">
        <v>80111500</v>
      </c>
      <c r="C966" s="215" t="s">
        <v>1048</v>
      </c>
      <c r="D966" s="195" t="s">
        <v>514</v>
      </c>
      <c r="E966" s="195" t="s">
        <v>473</v>
      </c>
      <c r="F966" s="195" t="s">
        <v>457</v>
      </c>
      <c r="G966" s="196" t="s">
        <v>32</v>
      </c>
      <c r="H966" s="219">
        <v>1483676017</v>
      </c>
      <c r="I966" s="219">
        <f aca="true" t="shared" si="20" ref="I966:I981">H966</f>
        <v>1483676017</v>
      </c>
      <c r="J966" s="186" t="s">
        <v>203</v>
      </c>
      <c r="K966" s="186" t="s">
        <v>204</v>
      </c>
      <c r="L966" s="198" t="s">
        <v>1038</v>
      </c>
    </row>
    <row r="967" spans="2:12" ht="30">
      <c r="B967" s="213">
        <v>86111604</v>
      </c>
      <c r="C967" s="215" t="s">
        <v>1049</v>
      </c>
      <c r="D967" s="195" t="s">
        <v>36</v>
      </c>
      <c r="E967" s="195" t="s">
        <v>40</v>
      </c>
      <c r="F967" s="195" t="s">
        <v>1050</v>
      </c>
      <c r="G967" s="196" t="s">
        <v>32</v>
      </c>
      <c r="H967" s="219">
        <v>44820000</v>
      </c>
      <c r="I967" s="219">
        <f t="shared" si="20"/>
        <v>44820000</v>
      </c>
      <c r="J967" s="186" t="s">
        <v>203</v>
      </c>
      <c r="K967" s="186" t="s">
        <v>204</v>
      </c>
      <c r="L967" s="198" t="s">
        <v>1038</v>
      </c>
    </row>
    <row r="968" spans="2:12" ht="30">
      <c r="B968" s="213">
        <v>86111604</v>
      </c>
      <c r="C968" s="215" t="s">
        <v>1051</v>
      </c>
      <c r="D968" s="195" t="s">
        <v>36</v>
      </c>
      <c r="E968" s="195" t="s">
        <v>473</v>
      </c>
      <c r="F968" s="195" t="s">
        <v>34</v>
      </c>
      <c r="G968" s="196" t="s">
        <v>32</v>
      </c>
      <c r="H968" s="219">
        <v>200000000</v>
      </c>
      <c r="I968" s="219">
        <f t="shared" si="20"/>
        <v>200000000</v>
      </c>
      <c r="J968" s="186" t="s">
        <v>203</v>
      </c>
      <c r="K968" s="186" t="s">
        <v>204</v>
      </c>
      <c r="L968" s="198" t="s">
        <v>1038</v>
      </c>
    </row>
    <row r="969" spans="2:12" ht="30">
      <c r="B969" s="213">
        <v>86111604</v>
      </c>
      <c r="C969" s="215" t="s">
        <v>1052</v>
      </c>
      <c r="D969" s="195" t="s">
        <v>35</v>
      </c>
      <c r="E969" s="195" t="s">
        <v>473</v>
      </c>
      <c r="F969" s="195" t="s">
        <v>300</v>
      </c>
      <c r="G969" s="196" t="s">
        <v>32</v>
      </c>
      <c r="H969" s="219">
        <v>80000000</v>
      </c>
      <c r="I969" s="219">
        <f t="shared" si="20"/>
        <v>80000000</v>
      </c>
      <c r="J969" s="186" t="s">
        <v>203</v>
      </c>
      <c r="K969" s="186" t="s">
        <v>204</v>
      </c>
      <c r="L969" s="198" t="s">
        <v>1038</v>
      </c>
    </row>
    <row r="970" spans="2:12" ht="30">
      <c r="B970" s="213">
        <v>86111604</v>
      </c>
      <c r="C970" s="215" t="s">
        <v>1053</v>
      </c>
      <c r="D970" s="195" t="s">
        <v>36</v>
      </c>
      <c r="E970" s="195" t="s">
        <v>473</v>
      </c>
      <c r="F970" s="195" t="s">
        <v>34</v>
      </c>
      <c r="G970" s="196" t="s">
        <v>32</v>
      </c>
      <c r="H970" s="219">
        <v>119465300</v>
      </c>
      <c r="I970" s="219">
        <f t="shared" si="20"/>
        <v>119465300</v>
      </c>
      <c r="J970" s="186" t="s">
        <v>203</v>
      </c>
      <c r="K970" s="186" t="s">
        <v>204</v>
      </c>
      <c r="L970" s="198" t="s">
        <v>1038</v>
      </c>
    </row>
    <row r="971" spans="2:12" ht="30">
      <c r="B971" s="213">
        <v>86111604</v>
      </c>
      <c r="C971" s="215" t="s">
        <v>1054</v>
      </c>
      <c r="D971" s="195" t="s">
        <v>514</v>
      </c>
      <c r="E971" s="195" t="s">
        <v>238</v>
      </c>
      <c r="F971" s="195" t="s">
        <v>234</v>
      </c>
      <c r="G971" s="196" t="s">
        <v>32</v>
      </c>
      <c r="H971" s="219">
        <v>19500000</v>
      </c>
      <c r="I971" s="219">
        <f t="shared" si="20"/>
        <v>19500000</v>
      </c>
      <c r="J971" s="186" t="s">
        <v>203</v>
      </c>
      <c r="K971" s="186" t="s">
        <v>204</v>
      </c>
      <c r="L971" s="198" t="s">
        <v>1038</v>
      </c>
    </row>
    <row r="972" spans="2:12" ht="30">
      <c r="B972" s="213">
        <v>86132000</v>
      </c>
      <c r="C972" s="215" t="s">
        <v>1055</v>
      </c>
      <c r="D972" s="195" t="s">
        <v>62</v>
      </c>
      <c r="E972" s="195" t="s">
        <v>238</v>
      </c>
      <c r="F972" s="195" t="s">
        <v>234</v>
      </c>
      <c r="G972" s="196" t="s">
        <v>32</v>
      </c>
      <c r="H972" s="219">
        <v>12000000</v>
      </c>
      <c r="I972" s="219">
        <f t="shared" si="20"/>
        <v>12000000</v>
      </c>
      <c r="J972" s="186" t="s">
        <v>203</v>
      </c>
      <c r="K972" s="186" t="s">
        <v>204</v>
      </c>
      <c r="L972" s="198" t="s">
        <v>1038</v>
      </c>
    </row>
    <row r="973" spans="2:12" ht="30">
      <c r="B973" s="213">
        <v>86111604</v>
      </c>
      <c r="C973" s="215" t="s">
        <v>1056</v>
      </c>
      <c r="D973" s="195" t="s">
        <v>35</v>
      </c>
      <c r="E973" s="195" t="s">
        <v>473</v>
      </c>
      <c r="F973" s="195" t="s">
        <v>34</v>
      </c>
      <c r="G973" s="196" t="s">
        <v>32</v>
      </c>
      <c r="H973" s="219">
        <v>500000000</v>
      </c>
      <c r="I973" s="219">
        <f t="shared" si="20"/>
        <v>500000000</v>
      </c>
      <c r="J973" s="186" t="s">
        <v>203</v>
      </c>
      <c r="K973" s="186" t="s">
        <v>204</v>
      </c>
      <c r="L973" s="198" t="s">
        <v>1038</v>
      </c>
    </row>
    <row r="974" spans="2:12" ht="30">
      <c r="B974" s="213">
        <v>86111604</v>
      </c>
      <c r="C974" s="215" t="s">
        <v>1057</v>
      </c>
      <c r="D974" s="195" t="s">
        <v>36</v>
      </c>
      <c r="E974" s="195" t="s">
        <v>209</v>
      </c>
      <c r="F974" s="195" t="s">
        <v>34</v>
      </c>
      <c r="G974" s="196" t="s">
        <v>32</v>
      </c>
      <c r="H974" s="219">
        <v>229404572</v>
      </c>
      <c r="I974" s="219">
        <f t="shared" si="20"/>
        <v>229404572</v>
      </c>
      <c r="J974" s="186" t="s">
        <v>203</v>
      </c>
      <c r="K974" s="186" t="s">
        <v>204</v>
      </c>
      <c r="L974" s="198" t="s">
        <v>1038</v>
      </c>
    </row>
    <row r="975" spans="2:12" ht="30">
      <c r="B975" s="213">
        <v>86111604</v>
      </c>
      <c r="C975" s="215" t="s">
        <v>1058</v>
      </c>
      <c r="D975" s="195" t="s">
        <v>218</v>
      </c>
      <c r="E975" s="195" t="s">
        <v>209</v>
      </c>
      <c r="F975" s="195" t="s">
        <v>469</v>
      </c>
      <c r="G975" s="196" t="s">
        <v>172</v>
      </c>
      <c r="H975" s="219">
        <v>283000000</v>
      </c>
      <c r="I975" s="219">
        <f t="shared" si="20"/>
        <v>283000000</v>
      </c>
      <c r="J975" s="186" t="s">
        <v>203</v>
      </c>
      <c r="K975" s="186" t="s">
        <v>204</v>
      </c>
      <c r="L975" s="198" t="s">
        <v>1038</v>
      </c>
    </row>
    <row r="976" spans="2:12" ht="30">
      <c r="B976" s="213">
        <v>86111604</v>
      </c>
      <c r="C976" s="215" t="s">
        <v>1059</v>
      </c>
      <c r="D976" s="195" t="s">
        <v>35</v>
      </c>
      <c r="E976" s="195" t="s">
        <v>1060</v>
      </c>
      <c r="F976" s="216" t="s">
        <v>457</v>
      </c>
      <c r="G976" s="196" t="s">
        <v>458</v>
      </c>
      <c r="H976" s="219">
        <v>26180081516</v>
      </c>
      <c r="I976" s="219">
        <f t="shared" si="20"/>
        <v>26180081516</v>
      </c>
      <c r="J976" s="186" t="s">
        <v>203</v>
      </c>
      <c r="K976" s="186" t="s">
        <v>204</v>
      </c>
      <c r="L976" s="198" t="s">
        <v>1038</v>
      </c>
    </row>
    <row r="977" spans="2:12" ht="45">
      <c r="B977" s="213">
        <v>86111604</v>
      </c>
      <c r="C977" s="215" t="s">
        <v>1061</v>
      </c>
      <c r="D977" s="195" t="s">
        <v>35</v>
      </c>
      <c r="E977" s="195" t="s">
        <v>1060</v>
      </c>
      <c r="F977" s="216" t="s">
        <v>1062</v>
      </c>
      <c r="G977" s="196" t="s">
        <v>458</v>
      </c>
      <c r="H977" s="219">
        <v>1280354083</v>
      </c>
      <c r="I977" s="219">
        <f t="shared" si="20"/>
        <v>1280354083</v>
      </c>
      <c r="J977" s="186" t="s">
        <v>203</v>
      </c>
      <c r="K977" s="186" t="s">
        <v>204</v>
      </c>
      <c r="L977" s="198" t="s">
        <v>1038</v>
      </c>
    </row>
    <row r="978" spans="2:12" ht="45">
      <c r="B978" s="213">
        <v>86111604</v>
      </c>
      <c r="C978" s="215" t="s">
        <v>1063</v>
      </c>
      <c r="D978" s="195" t="s">
        <v>514</v>
      </c>
      <c r="E978" s="195" t="s">
        <v>473</v>
      </c>
      <c r="F978" s="216" t="s">
        <v>457</v>
      </c>
      <c r="G978" s="196" t="s">
        <v>211</v>
      </c>
      <c r="H978" s="219">
        <v>1000000000</v>
      </c>
      <c r="I978" s="219">
        <f t="shared" si="20"/>
        <v>1000000000</v>
      </c>
      <c r="J978" s="186" t="s">
        <v>203</v>
      </c>
      <c r="K978" s="186" t="s">
        <v>204</v>
      </c>
      <c r="L978" s="198" t="s">
        <v>1031</v>
      </c>
    </row>
    <row r="979" spans="2:12" ht="30">
      <c r="B979" s="213">
        <v>50111500</v>
      </c>
      <c r="C979" s="215" t="s">
        <v>1064</v>
      </c>
      <c r="D979" s="195" t="s">
        <v>43</v>
      </c>
      <c r="E979" s="195" t="s">
        <v>473</v>
      </c>
      <c r="F979" s="216" t="s">
        <v>457</v>
      </c>
      <c r="G979" s="196" t="s">
        <v>1065</v>
      </c>
      <c r="H979" s="219">
        <v>19703862000</v>
      </c>
      <c r="I979" s="219">
        <f t="shared" si="20"/>
        <v>19703862000</v>
      </c>
      <c r="J979" s="186" t="s">
        <v>203</v>
      </c>
      <c r="K979" s="186" t="s">
        <v>204</v>
      </c>
      <c r="L979" s="198" t="s">
        <v>1031</v>
      </c>
    </row>
    <row r="980" spans="2:12" ht="30">
      <c r="B980" s="213">
        <v>50111500</v>
      </c>
      <c r="C980" s="215" t="s">
        <v>1066</v>
      </c>
      <c r="D980" s="195" t="s">
        <v>43</v>
      </c>
      <c r="E980" s="195" t="s">
        <v>473</v>
      </c>
      <c r="F980" s="216" t="s">
        <v>457</v>
      </c>
      <c r="G980" s="196" t="s">
        <v>1067</v>
      </c>
      <c r="H980" s="219">
        <v>195708000</v>
      </c>
      <c r="I980" s="219">
        <f t="shared" si="20"/>
        <v>195708000</v>
      </c>
      <c r="J980" s="186" t="s">
        <v>203</v>
      </c>
      <c r="K980" s="186" t="s">
        <v>204</v>
      </c>
      <c r="L980" s="198" t="s">
        <v>1031</v>
      </c>
    </row>
    <row r="981" spans="2:12" ht="45">
      <c r="B981" s="213">
        <v>50111500</v>
      </c>
      <c r="C981" s="215" t="s">
        <v>1068</v>
      </c>
      <c r="D981" s="195" t="s">
        <v>43</v>
      </c>
      <c r="E981" s="195" t="s">
        <v>38</v>
      </c>
      <c r="F981" s="216" t="s">
        <v>469</v>
      </c>
      <c r="G981" s="196" t="s">
        <v>1069</v>
      </c>
      <c r="H981" s="219">
        <v>9791000000</v>
      </c>
      <c r="I981" s="219">
        <f t="shared" si="20"/>
        <v>9791000000</v>
      </c>
      <c r="J981" s="186" t="s">
        <v>203</v>
      </c>
      <c r="K981" s="186" t="s">
        <v>204</v>
      </c>
      <c r="L981" s="198" t="s">
        <v>1031</v>
      </c>
    </row>
    <row r="982" spans="2:12" ht="45">
      <c r="B982" s="213">
        <v>80111500</v>
      </c>
      <c r="C982" s="215" t="s">
        <v>1070</v>
      </c>
      <c r="D982" s="195" t="s">
        <v>43</v>
      </c>
      <c r="E982" s="195" t="s">
        <v>209</v>
      </c>
      <c r="F982" s="216" t="s">
        <v>365</v>
      </c>
      <c r="G982" s="196" t="s">
        <v>172</v>
      </c>
      <c r="H982" s="219">
        <v>10800000</v>
      </c>
      <c r="I982" s="219">
        <v>10800000</v>
      </c>
      <c r="J982" s="186" t="s">
        <v>203</v>
      </c>
      <c r="K982" s="186" t="s">
        <v>204</v>
      </c>
      <c r="L982" s="198" t="s">
        <v>888</v>
      </c>
    </row>
    <row r="983" spans="2:12" ht="45">
      <c r="B983" s="213">
        <v>80111500</v>
      </c>
      <c r="C983" s="215" t="s">
        <v>1071</v>
      </c>
      <c r="D983" s="195" t="s">
        <v>43</v>
      </c>
      <c r="E983" s="195" t="s">
        <v>209</v>
      </c>
      <c r="F983" s="216" t="s">
        <v>365</v>
      </c>
      <c r="G983" s="196" t="s">
        <v>172</v>
      </c>
      <c r="H983" s="219">
        <v>9606000</v>
      </c>
      <c r="I983" s="219">
        <v>9606000</v>
      </c>
      <c r="J983" s="186" t="s">
        <v>203</v>
      </c>
      <c r="K983" s="186" t="s">
        <v>204</v>
      </c>
      <c r="L983" s="198" t="s">
        <v>888</v>
      </c>
    </row>
    <row r="984" spans="2:12" ht="45">
      <c r="B984" s="213">
        <v>80111500</v>
      </c>
      <c r="C984" s="215" t="s">
        <v>1072</v>
      </c>
      <c r="D984" s="195" t="s">
        <v>43</v>
      </c>
      <c r="E984" s="195" t="s">
        <v>209</v>
      </c>
      <c r="F984" s="216" t="s">
        <v>365</v>
      </c>
      <c r="G984" s="196" t="s">
        <v>172</v>
      </c>
      <c r="H984" s="219">
        <v>11106000</v>
      </c>
      <c r="I984" s="219">
        <v>11106000</v>
      </c>
      <c r="J984" s="186" t="s">
        <v>203</v>
      </c>
      <c r="K984" s="186" t="s">
        <v>204</v>
      </c>
      <c r="L984" s="198" t="s">
        <v>888</v>
      </c>
    </row>
    <row r="985" spans="2:12" ht="75">
      <c r="B985" s="213">
        <v>80111500</v>
      </c>
      <c r="C985" s="215" t="s">
        <v>1073</v>
      </c>
      <c r="D985" s="195" t="s">
        <v>43</v>
      </c>
      <c r="E985" s="195" t="s">
        <v>209</v>
      </c>
      <c r="F985" s="216" t="s">
        <v>365</v>
      </c>
      <c r="G985" s="196" t="s">
        <v>1074</v>
      </c>
      <c r="H985" s="219">
        <v>26190000</v>
      </c>
      <c r="I985" s="219">
        <v>26190000</v>
      </c>
      <c r="J985" s="186" t="s">
        <v>203</v>
      </c>
      <c r="K985" s="186" t="s">
        <v>204</v>
      </c>
      <c r="L985" s="198" t="s">
        <v>888</v>
      </c>
    </row>
    <row r="986" spans="2:12" ht="75">
      <c r="B986" s="213">
        <v>80111500</v>
      </c>
      <c r="C986" s="215" t="s">
        <v>1073</v>
      </c>
      <c r="D986" s="195" t="s">
        <v>43</v>
      </c>
      <c r="E986" s="195" t="s">
        <v>209</v>
      </c>
      <c r="F986" s="216" t="s">
        <v>365</v>
      </c>
      <c r="G986" s="196" t="s">
        <v>1074</v>
      </c>
      <c r="H986" s="219">
        <v>23690000</v>
      </c>
      <c r="I986" s="219">
        <v>23690000</v>
      </c>
      <c r="J986" s="186" t="s">
        <v>203</v>
      </c>
      <c r="K986" s="186" t="s">
        <v>204</v>
      </c>
      <c r="L986" s="198" t="s">
        <v>888</v>
      </c>
    </row>
    <row r="987" spans="2:12" ht="75">
      <c r="B987" s="213">
        <v>80111500</v>
      </c>
      <c r="C987" s="215" t="s">
        <v>1073</v>
      </c>
      <c r="D987" s="195" t="s">
        <v>43</v>
      </c>
      <c r="E987" s="195" t="s">
        <v>209</v>
      </c>
      <c r="F987" s="216" t="s">
        <v>365</v>
      </c>
      <c r="G987" s="196" t="s">
        <v>1074</v>
      </c>
      <c r="H987" s="219">
        <v>23690000</v>
      </c>
      <c r="I987" s="219">
        <v>23690000</v>
      </c>
      <c r="J987" s="186" t="s">
        <v>203</v>
      </c>
      <c r="K987" s="186" t="s">
        <v>204</v>
      </c>
      <c r="L987" s="198" t="s">
        <v>888</v>
      </c>
    </row>
    <row r="988" spans="2:12" ht="75">
      <c r="B988" s="213">
        <v>80111500</v>
      </c>
      <c r="C988" s="215" t="s">
        <v>1073</v>
      </c>
      <c r="D988" s="195" t="s">
        <v>43</v>
      </c>
      <c r="E988" s="195" t="s">
        <v>209</v>
      </c>
      <c r="F988" s="216" t="s">
        <v>365</v>
      </c>
      <c r="G988" s="196" t="s">
        <v>1074</v>
      </c>
      <c r="H988" s="219">
        <v>21490000</v>
      </c>
      <c r="I988" s="219">
        <v>21490000</v>
      </c>
      <c r="J988" s="186" t="s">
        <v>203</v>
      </c>
      <c r="K988" s="186" t="s">
        <v>204</v>
      </c>
      <c r="L988" s="198" t="s">
        <v>888</v>
      </c>
    </row>
    <row r="989" spans="2:12" ht="75">
      <c r="B989" s="213">
        <v>80111500</v>
      </c>
      <c r="C989" s="215" t="s">
        <v>1073</v>
      </c>
      <c r="D989" s="195" t="s">
        <v>43</v>
      </c>
      <c r="E989" s="195" t="s">
        <v>209</v>
      </c>
      <c r="F989" s="216" t="s">
        <v>365</v>
      </c>
      <c r="G989" s="196" t="s">
        <v>1074</v>
      </c>
      <c r="H989" s="219">
        <v>23690000</v>
      </c>
      <c r="I989" s="219">
        <v>23690000</v>
      </c>
      <c r="J989" s="186" t="s">
        <v>203</v>
      </c>
      <c r="K989" s="186" t="s">
        <v>204</v>
      </c>
      <c r="L989" s="198" t="s">
        <v>888</v>
      </c>
    </row>
    <row r="990" spans="2:12" ht="75">
      <c r="B990" s="213">
        <v>80111500</v>
      </c>
      <c r="C990" s="215" t="s">
        <v>1073</v>
      </c>
      <c r="D990" s="195" t="s">
        <v>43</v>
      </c>
      <c r="E990" s="195" t="s">
        <v>209</v>
      </c>
      <c r="F990" s="216" t="s">
        <v>365</v>
      </c>
      <c r="G990" s="196" t="s">
        <v>1074</v>
      </c>
      <c r="H990" s="219">
        <v>23690000</v>
      </c>
      <c r="I990" s="219">
        <v>23690000</v>
      </c>
      <c r="J990" s="186" t="s">
        <v>203</v>
      </c>
      <c r="K990" s="186" t="s">
        <v>204</v>
      </c>
      <c r="L990" s="198" t="s">
        <v>888</v>
      </c>
    </row>
    <row r="991" spans="2:12" ht="75">
      <c r="B991" s="213">
        <v>80111500</v>
      </c>
      <c r="C991" s="215" t="s">
        <v>1073</v>
      </c>
      <c r="D991" s="195" t="s">
        <v>43</v>
      </c>
      <c r="E991" s="195" t="s">
        <v>209</v>
      </c>
      <c r="F991" s="216" t="s">
        <v>365</v>
      </c>
      <c r="G991" s="196" t="s">
        <v>1074</v>
      </c>
      <c r="H991" s="219">
        <v>23690000</v>
      </c>
      <c r="I991" s="219">
        <v>23690000</v>
      </c>
      <c r="J991" s="186" t="s">
        <v>203</v>
      </c>
      <c r="K991" s="186" t="s">
        <v>204</v>
      </c>
      <c r="L991" s="198" t="s">
        <v>888</v>
      </c>
    </row>
    <row r="992" spans="2:12" ht="75">
      <c r="B992" s="213">
        <v>80111500</v>
      </c>
      <c r="C992" s="215" t="s">
        <v>1075</v>
      </c>
      <c r="D992" s="195" t="s">
        <v>43</v>
      </c>
      <c r="E992" s="195" t="s">
        <v>209</v>
      </c>
      <c r="F992" s="216" t="s">
        <v>365</v>
      </c>
      <c r="G992" s="196" t="s">
        <v>1074</v>
      </c>
      <c r="H992" s="219">
        <v>25610000</v>
      </c>
      <c r="I992" s="219">
        <v>25610000</v>
      </c>
      <c r="J992" s="186" t="s">
        <v>203</v>
      </c>
      <c r="K992" s="186" t="s">
        <v>204</v>
      </c>
      <c r="L992" s="198" t="s">
        <v>888</v>
      </c>
    </row>
    <row r="993" spans="2:12" ht="45">
      <c r="B993" s="213">
        <v>80111500</v>
      </c>
      <c r="C993" s="215" t="s">
        <v>1076</v>
      </c>
      <c r="D993" s="195" t="s">
        <v>43</v>
      </c>
      <c r="E993" s="195" t="s">
        <v>209</v>
      </c>
      <c r="F993" s="216" t="s">
        <v>365</v>
      </c>
      <c r="G993" s="196" t="s">
        <v>172</v>
      </c>
      <c r="H993" s="219">
        <v>13830000</v>
      </c>
      <c r="I993" s="219">
        <v>13830000</v>
      </c>
      <c r="J993" s="186" t="s">
        <v>203</v>
      </c>
      <c r="K993" s="186" t="s">
        <v>204</v>
      </c>
      <c r="L993" s="198" t="s">
        <v>888</v>
      </c>
    </row>
    <row r="994" spans="2:12" ht="75">
      <c r="B994" s="213">
        <v>80111500</v>
      </c>
      <c r="C994" s="215" t="s">
        <v>1077</v>
      </c>
      <c r="D994" s="195" t="s">
        <v>43</v>
      </c>
      <c r="E994" s="195" t="s">
        <v>209</v>
      </c>
      <c r="F994" s="216" t="s">
        <v>365</v>
      </c>
      <c r="G994" s="196" t="s">
        <v>172</v>
      </c>
      <c r="H994" s="219">
        <v>9606000</v>
      </c>
      <c r="I994" s="219">
        <v>9606000</v>
      </c>
      <c r="J994" s="186" t="s">
        <v>203</v>
      </c>
      <c r="K994" s="186" t="s">
        <v>204</v>
      </c>
      <c r="L994" s="198" t="s">
        <v>888</v>
      </c>
    </row>
    <row r="995" spans="2:12" ht="45">
      <c r="B995" s="213">
        <v>80111500</v>
      </c>
      <c r="C995" s="215" t="s">
        <v>1078</v>
      </c>
      <c r="D995" s="195" t="s">
        <v>43</v>
      </c>
      <c r="E995" s="195" t="s">
        <v>209</v>
      </c>
      <c r="F995" s="216" t="s">
        <v>365</v>
      </c>
      <c r="G995" s="196" t="s">
        <v>172</v>
      </c>
      <c r="H995" s="219">
        <v>24410000</v>
      </c>
      <c r="I995" s="219">
        <v>24410000</v>
      </c>
      <c r="J995" s="186" t="s">
        <v>203</v>
      </c>
      <c r="K995" s="186" t="s">
        <v>204</v>
      </c>
      <c r="L995" s="198" t="s">
        <v>888</v>
      </c>
    </row>
    <row r="996" spans="2:12" ht="45">
      <c r="B996" s="213">
        <v>80111500</v>
      </c>
      <c r="C996" s="215" t="s">
        <v>1079</v>
      </c>
      <c r="D996" s="195" t="s">
        <v>43</v>
      </c>
      <c r="E996" s="195" t="s">
        <v>209</v>
      </c>
      <c r="F996" s="216" t="s">
        <v>365</v>
      </c>
      <c r="G996" s="196" t="s">
        <v>172</v>
      </c>
      <c r="H996" s="219">
        <v>13830000</v>
      </c>
      <c r="I996" s="219">
        <v>13830000</v>
      </c>
      <c r="J996" s="186" t="s">
        <v>203</v>
      </c>
      <c r="K996" s="186" t="s">
        <v>204</v>
      </c>
      <c r="L996" s="198" t="s">
        <v>888</v>
      </c>
    </row>
    <row r="997" spans="2:12" ht="60">
      <c r="B997" s="213">
        <v>80111500</v>
      </c>
      <c r="C997" s="215" t="s">
        <v>1080</v>
      </c>
      <c r="D997" s="195" t="s">
        <v>43</v>
      </c>
      <c r="E997" s="195" t="s">
        <v>209</v>
      </c>
      <c r="F997" s="216" t="s">
        <v>365</v>
      </c>
      <c r="G997" s="196" t="s">
        <v>172</v>
      </c>
      <c r="H997" s="219">
        <v>13830000</v>
      </c>
      <c r="I997" s="219">
        <v>13830000</v>
      </c>
      <c r="J997" s="186" t="s">
        <v>203</v>
      </c>
      <c r="K997" s="186" t="s">
        <v>204</v>
      </c>
      <c r="L997" s="198" t="s">
        <v>888</v>
      </c>
    </row>
    <row r="998" spans="2:12" ht="60">
      <c r="B998" s="213">
        <v>80111500</v>
      </c>
      <c r="C998" s="215" t="s">
        <v>1081</v>
      </c>
      <c r="D998" s="195" t="s">
        <v>43</v>
      </c>
      <c r="E998" s="195" t="s">
        <v>209</v>
      </c>
      <c r="F998" s="216" t="s">
        <v>365</v>
      </c>
      <c r="G998" s="196" t="s">
        <v>172</v>
      </c>
      <c r="H998" s="219">
        <v>21990000</v>
      </c>
      <c r="I998" s="219">
        <v>21990000</v>
      </c>
      <c r="J998" s="186" t="s">
        <v>203</v>
      </c>
      <c r="K998" s="186" t="s">
        <v>204</v>
      </c>
      <c r="L998" s="198" t="s">
        <v>888</v>
      </c>
    </row>
    <row r="999" spans="2:12" ht="60">
      <c r="B999" s="213">
        <v>80111500</v>
      </c>
      <c r="C999" s="215" t="s">
        <v>1082</v>
      </c>
      <c r="D999" s="195" t="s">
        <v>43</v>
      </c>
      <c r="E999" s="195" t="s">
        <v>209</v>
      </c>
      <c r="F999" s="216" t="s">
        <v>365</v>
      </c>
      <c r="G999" s="196" t="s">
        <v>172</v>
      </c>
      <c r="H999" s="219">
        <v>21990000</v>
      </c>
      <c r="I999" s="219">
        <v>21990000</v>
      </c>
      <c r="J999" s="186" t="s">
        <v>203</v>
      </c>
      <c r="K999" s="186" t="s">
        <v>204</v>
      </c>
      <c r="L999" s="198" t="s">
        <v>888</v>
      </c>
    </row>
    <row r="1000" spans="2:12" ht="90">
      <c r="B1000" s="213">
        <v>80111500</v>
      </c>
      <c r="C1000" s="215" t="s">
        <v>1083</v>
      </c>
      <c r="D1000" s="195" t="s">
        <v>43</v>
      </c>
      <c r="E1000" s="195" t="s">
        <v>209</v>
      </c>
      <c r="F1000" s="216" t="s">
        <v>365</v>
      </c>
      <c r="G1000" s="196" t="s">
        <v>172</v>
      </c>
      <c r="H1000" s="219">
        <v>21990000</v>
      </c>
      <c r="I1000" s="219">
        <v>21990000</v>
      </c>
      <c r="J1000" s="186" t="s">
        <v>203</v>
      </c>
      <c r="K1000" s="186" t="s">
        <v>204</v>
      </c>
      <c r="L1000" s="198" t="s">
        <v>888</v>
      </c>
    </row>
    <row r="1001" spans="2:12" ht="60">
      <c r="B1001" s="213">
        <v>80111500</v>
      </c>
      <c r="C1001" s="215" t="s">
        <v>1084</v>
      </c>
      <c r="D1001" s="195" t="s">
        <v>43</v>
      </c>
      <c r="E1001" s="195" t="s">
        <v>209</v>
      </c>
      <c r="F1001" s="216" t="s">
        <v>365</v>
      </c>
      <c r="G1001" s="196" t="s">
        <v>172</v>
      </c>
      <c r="H1001" s="219">
        <v>21990000</v>
      </c>
      <c r="I1001" s="219">
        <v>21990000</v>
      </c>
      <c r="J1001" s="186" t="s">
        <v>203</v>
      </c>
      <c r="K1001" s="186" t="s">
        <v>204</v>
      </c>
      <c r="L1001" s="198" t="s">
        <v>888</v>
      </c>
    </row>
    <row r="1002" spans="2:12" ht="60">
      <c r="B1002" s="213">
        <v>80111500</v>
      </c>
      <c r="C1002" s="215" t="s">
        <v>1085</v>
      </c>
      <c r="D1002" s="195" t="s">
        <v>43</v>
      </c>
      <c r="E1002" s="195" t="s">
        <v>209</v>
      </c>
      <c r="F1002" s="216" t="s">
        <v>365</v>
      </c>
      <c r="G1002" s="196" t="s">
        <v>172</v>
      </c>
      <c r="H1002" s="219">
        <v>21490000</v>
      </c>
      <c r="I1002" s="219">
        <v>21490000</v>
      </c>
      <c r="J1002" s="186" t="s">
        <v>203</v>
      </c>
      <c r="K1002" s="186" t="s">
        <v>204</v>
      </c>
      <c r="L1002" s="198" t="s">
        <v>888</v>
      </c>
    </row>
    <row r="1003" spans="2:12" ht="45">
      <c r="B1003" s="213">
        <v>80111500</v>
      </c>
      <c r="C1003" s="215" t="s">
        <v>1086</v>
      </c>
      <c r="D1003" s="195" t="s">
        <v>43</v>
      </c>
      <c r="E1003" s="195" t="s">
        <v>209</v>
      </c>
      <c r="F1003" s="216" t="s">
        <v>365</v>
      </c>
      <c r="G1003" s="196" t="s">
        <v>172</v>
      </c>
      <c r="H1003" s="219">
        <v>14830000</v>
      </c>
      <c r="I1003" s="219">
        <v>14830000</v>
      </c>
      <c r="J1003" s="186" t="s">
        <v>203</v>
      </c>
      <c r="K1003" s="186" t="s">
        <v>204</v>
      </c>
      <c r="L1003" s="198" t="s">
        <v>888</v>
      </c>
    </row>
    <row r="1004" spans="2:12" ht="45">
      <c r="B1004" s="213">
        <v>80111500</v>
      </c>
      <c r="C1004" s="215" t="s">
        <v>1087</v>
      </c>
      <c r="D1004" s="195" t="s">
        <v>43</v>
      </c>
      <c r="E1004" s="195" t="s">
        <v>209</v>
      </c>
      <c r="F1004" s="216" t="s">
        <v>365</v>
      </c>
      <c r="G1004" s="196" t="s">
        <v>172</v>
      </c>
      <c r="H1004" s="219">
        <v>20490000</v>
      </c>
      <c r="I1004" s="219">
        <v>20490000</v>
      </c>
      <c r="J1004" s="186" t="s">
        <v>203</v>
      </c>
      <c r="K1004" s="186" t="s">
        <v>204</v>
      </c>
      <c r="L1004" s="198" t="s">
        <v>888</v>
      </c>
    </row>
    <row r="1005" spans="2:12" ht="60">
      <c r="B1005" s="213">
        <v>80111500</v>
      </c>
      <c r="C1005" s="215" t="s">
        <v>1088</v>
      </c>
      <c r="D1005" s="195" t="s">
        <v>43</v>
      </c>
      <c r="E1005" s="195" t="s">
        <v>209</v>
      </c>
      <c r="F1005" s="216" t="s">
        <v>365</v>
      </c>
      <c r="G1005" s="196" t="s">
        <v>172</v>
      </c>
      <c r="H1005" s="219">
        <v>24410000</v>
      </c>
      <c r="I1005" s="219">
        <v>24410000</v>
      </c>
      <c r="J1005" s="186" t="s">
        <v>203</v>
      </c>
      <c r="K1005" s="186" t="s">
        <v>204</v>
      </c>
      <c r="L1005" s="198" t="s">
        <v>888</v>
      </c>
    </row>
    <row r="1006" spans="2:12" ht="45">
      <c r="B1006" s="213">
        <v>80111500</v>
      </c>
      <c r="C1006" s="215" t="s">
        <v>1089</v>
      </c>
      <c r="D1006" s="195" t="s">
        <v>43</v>
      </c>
      <c r="E1006" s="195" t="s">
        <v>209</v>
      </c>
      <c r="F1006" s="216" t="s">
        <v>365</v>
      </c>
      <c r="G1006" s="196" t="s">
        <v>172</v>
      </c>
      <c r="H1006" s="219">
        <v>20490000</v>
      </c>
      <c r="I1006" s="219">
        <v>20490000</v>
      </c>
      <c r="J1006" s="186" t="s">
        <v>203</v>
      </c>
      <c r="K1006" s="186" t="s">
        <v>204</v>
      </c>
      <c r="L1006" s="198" t="s">
        <v>888</v>
      </c>
    </row>
    <row r="1007" spans="2:12" ht="45">
      <c r="B1007" s="213">
        <v>80111500</v>
      </c>
      <c r="C1007" s="215" t="s">
        <v>1090</v>
      </c>
      <c r="D1007" s="195" t="s">
        <v>43</v>
      </c>
      <c r="E1007" s="195" t="s">
        <v>209</v>
      </c>
      <c r="F1007" s="216" t="s">
        <v>365</v>
      </c>
      <c r="G1007" s="196" t="s">
        <v>172</v>
      </c>
      <c r="H1007" s="219">
        <v>13830000</v>
      </c>
      <c r="I1007" s="219">
        <v>13830000</v>
      </c>
      <c r="J1007" s="186" t="s">
        <v>203</v>
      </c>
      <c r="K1007" s="186" t="s">
        <v>204</v>
      </c>
      <c r="L1007" s="198" t="s">
        <v>888</v>
      </c>
    </row>
    <row r="1008" spans="2:12" ht="45">
      <c r="B1008" s="213">
        <v>80111500</v>
      </c>
      <c r="C1008" s="215" t="s">
        <v>1091</v>
      </c>
      <c r="D1008" s="195" t="s">
        <v>43</v>
      </c>
      <c r="E1008" s="195" t="s">
        <v>209</v>
      </c>
      <c r="F1008" s="216" t="s">
        <v>365</v>
      </c>
      <c r="G1008" s="196" t="s">
        <v>172</v>
      </c>
      <c r="H1008" s="219">
        <v>10800000</v>
      </c>
      <c r="I1008" s="219">
        <v>10800000</v>
      </c>
      <c r="J1008" s="186" t="s">
        <v>203</v>
      </c>
      <c r="K1008" s="186" t="s">
        <v>204</v>
      </c>
      <c r="L1008" s="198" t="s">
        <v>888</v>
      </c>
    </row>
    <row r="1009" spans="2:12" ht="60">
      <c r="B1009" s="213">
        <v>80111500</v>
      </c>
      <c r="C1009" s="215" t="s">
        <v>1092</v>
      </c>
      <c r="D1009" s="195" t="s">
        <v>43</v>
      </c>
      <c r="E1009" s="195" t="s">
        <v>209</v>
      </c>
      <c r="F1009" s="216" t="s">
        <v>365</v>
      </c>
      <c r="G1009" s="196" t="s">
        <v>172</v>
      </c>
      <c r="H1009" s="219">
        <v>20490000</v>
      </c>
      <c r="I1009" s="219">
        <v>20490000</v>
      </c>
      <c r="J1009" s="186" t="s">
        <v>203</v>
      </c>
      <c r="K1009" s="186" t="s">
        <v>204</v>
      </c>
      <c r="L1009" s="198" t="s">
        <v>888</v>
      </c>
    </row>
    <row r="1010" spans="2:12" ht="60">
      <c r="B1010" s="213">
        <v>80111500</v>
      </c>
      <c r="C1010" s="215" t="s">
        <v>1092</v>
      </c>
      <c r="D1010" s="195" t="s">
        <v>43</v>
      </c>
      <c r="E1010" s="195" t="s">
        <v>209</v>
      </c>
      <c r="F1010" s="216" t="s">
        <v>365</v>
      </c>
      <c r="G1010" s="196" t="s">
        <v>172</v>
      </c>
      <c r="H1010" s="219">
        <v>20490000</v>
      </c>
      <c r="I1010" s="219">
        <v>20490000</v>
      </c>
      <c r="J1010" s="186" t="s">
        <v>203</v>
      </c>
      <c r="K1010" s="186" t="s">
        <v>204</v>
      </c>
      <c r="L1010" s="198" t="s">
        <v>888</v>
      </c>
    </row>
    <row r="1011" spans="2:12" ht="60">
      <c r="B1011" s="213">
        <v>80111500</v>
      </c>
      <c r="C1011" s="215" t="s">
        <v>1093</v>
      </c>
      <c r="D1011" s="195" t="s">
        <v>43</v>
      </c>
      <c r="E1011" s="195" t="s">
        <v>209</v>
      </c>
      <c r="F1011" s="216" t="s">
        <v>365</v>
      </c>
      <c r="G1011" s="196" t="s">
        <v>172</v>
      </c>
      <c r="H1011" s="219">
        <v>22410000</v>
      </c>
      <c r="I1011" s="219">
        <v>22410000</v>
      </c>
      <c r="J1011" s="186" t="s">
        <v>203</v>
      </c>
      <c r="K1011" s="186" t="s">
        <v>204</v>
      </c>
      <c r="L1011" s="198" t="s">
        <v>888</v>
      </c>
    </row>
    <row r="1012" spans="2:12" ht="45">
      <c r="B1012" s="213">
        <v>80111500</v>
      </c>
      <c r="C1012" s="215" t="s">
        <v>1094</v>
      </c>
      <c r="D1012" s="195" t="s">
        <v>43</v>
      </c>
      <c r="E1012" s="195" t="s">
        <v>209</v>
      </c>
      <c r="F1012" s="216" t="s">
        <v>365</v>
      </c>
      <c r="G1012" s="196" t="s">
        <v>172</v>
      </c>
      <c r="H1012" s="219">
        <v>20490000</v>
      </c>
      <c r="I1012" s="219">
        <v>20490000</v>
      </c>
      <c r="J1012" s="186" t="s">
        <v>203</v>
      </c>
      <c r="K1012" s="186" t="s">
        <v>204</v>
      </c>
      <c r="L1012" s="198" t="s">
        <v>888</v>
      </c>
    </row>
    <row r="1013" spans="2:12" ht="45">
      <c r="B1013" s="213">
        <v>80111500</v>
      </c>
      <c r="C1013" s="215" t="s">
        <v>1095</v>
      </c>
      <c r="D1013" s="195" t="s">
        <v>43</v>
      </c>
      <c r="E1013" s="195" t="s">
        <v>209</v>
      </c>
      <c r="F1013" s="216" t="s">
        <v>365</v>
      </c>
      <c r="G1013" s="196" t="s">
        <v>172</v>
      </c>
      <c r="H1013" s="219">
        <v>20490000</v>
      </c>
      <c r="I1013" s="219">
        <v>20490000</v>
      </c>
      <c r="J1013" s="186" t="s">
        <v>203</v>
      </c>
      <c r="K1013" s="186" t="s">
        <v>204</v>
      </c>
      <c r="L1013" s="198" t="s">
        <v>888</v>
      </c>
    </row>
    <row r="1014" spans="2:12" ht="60">
      <c r="B1014" s="213">
        <v>80111500</v>
      </c>
      <c r="C1014" s="215" t="s">
        <v>1096</v>
      </c>
      <c r="D1014" s="195" t="s">
        <v>43</v>
      </c>
      <c r="E1014" s="195" t="s">
        <v>209</v>
      </c>
      <c r="F1014" s="216" t="s">
        <v>365</v>
      </c>
      <c r="G1014" s="196" t="s">
        <v>172</v>
      </c>
      <c r="H1014" s="219">
        <v>20490000</v>
      </c>
      <c r="I1014" s="219">
        <v>20490000</v>
      </c>
      <c r="J1014" s="186" t="s">
        <v>203</v>
      </c>
      <c r="K1014" s="186" t="s">
        <v>204</v>
      </c>
      <c r="L1014" s="198" t="s">
        <v>888</v>
      </c>
    </row>
    <row r="1015" spans="2:12" ht="45">
      <c r="B1015" s="213">
        <v>80111500</v>
      </c>
      <c r="C1015" s="215" t="s">
        <v>1094</v>
      </c>
      <c r="D1015" s="195" t="s">
        <v>43</v>
      </c>
      <c r="E1015" s="195" t="s">
        <v>209</v>
      </c>
      <c r="F1015" s="216" t="s">
        <v>365</v>
      </c>
      <c r="G1015" s="196" t="s">
        <v>172</v>
      </c>
      <c r="H1015" s="219">
        <v>20490000</v>
      </c>
      <c r="I1015" s="219">
        <v>20490000</v>
      </c>
      <c r="J1015" s="186" t="s">
        <v>203</v>
      </c>
      <c r="K1015" s="186" t="s">
        <v>204</v>
      </c>
      <c r="L1015" s="198" t="s">
        <v>888</v>
      </c>
    </row>
    <row r="1016" spans="2:12" ht="45">
      <c r="B1016" s="213">
        <v>80111500</v>
      </c>
      <c r="C1016" s="215" t="s">
        <v>1097</v>
      </c>
      <c r="D1016" s="195" t="s">
        <v>43</v>
      </c>
      <c r="E1016" s="195" t="s">
        <v>209</v>
      </c>
      <c r="F1016" s="216" t="s">
        <v>365</v>
      </c>
      <c r="G1016" s="196" t="s">
        <v>172</v>
      </c>
      <c r="H1016" s="219">
        <v>13830000</v>
      </c>
      <c r="I1016" s="219">
        <v>13830000</v>
      </c>
      <c r="J1016" s="186" t="s">
        <v>203</v>
      </c>
      <c r="K1016" s="186" t="s">
        <v>204</v>
      </c>
      <c r="L1016" s="198" t="s">
        <v>888</v>
      </c>
    </row>
    <row r="1017" spans="2:12" ht="45">
      <c r="B1017" s="213">
        <v>80111500</v>
      </c>
      <c r="C1017" s="215" t="s">
        <v>1098</v>
      </c>
      <c r="D1017" s="195" t="s">
        <v>43</v>
      </c>
      <c r="E1017" s="195" t="s">
        <v>209</v>
      </c>
      <c r="F1017" s="216" t="s">
        <v>365</v>
      </c>
      <c r="G1017" s="196" t="s">
        <v>172</v>
      </c>
      <c r="H1017" s="219">
        <v>9606000</v>
      </c>
      <c r="I1017" s="219">
        <v>9606000</v>
      </c>
      <c r="J1017" s="186" t="s">
        <v>203</v>
      </c>
      <c r="K1017" s="186" t="s">
        <v>204</v>
      </c>
      <c r="L1017" s="198" t="s">
        <v>888</v>
      </c>
    </row>
    <row r="1018" spans="2:12" ht="45">
      <c r="B1018" s="213">
        <v>80111500</v>
      </c>
      <c r="C1018" s="215" t="s">
        <v>1099</v>
      </c>
      <c r="D1018" s="195" t="s">
        <v>43</v>
      </c>
      <c r="E1018" s="195" t="s">
        <v>209</v>
      </c>
      <c r="F1018" s="216" t="s">
        <v>365</v>
      </c>
      <c r="G1018" s="196" t="s">
        <v>172</v>
      </c>
      <c r="H1018" s="219">
        <v>9606000</v>
      </c>
      <c r="I1018" s="219">
        <v>9606000</v>
      </c>
      <c r="J1018" s="186" t="s">
        <v>203</v>
      </c>
      <c r="K1018" s="186" t="s">
        <v>204</v>
      </c>
      <c r="L1018" s="198" t="s">
        <v>888</v>
      </c>
    </row>
    <row r="1019" spans="2:12" ht="45">
      <c r="B1019" s="213">
        <v>80111500</v>
      </c>
      <c r="C1019" s="215" t="s">
        <v>1100</v>
      </c>
      <c r="D1019" s="195" t="s">
        <v>43</v>
      </c>
      <c r="E1019" s="195" t="s">
        <v>209</v>
      </c>
      <c r="F1019" s="216" t="s">
        <v>365</v>
      </c>
      <c r="G1019" s="196" t="s">
        <v>172</v>
      </c>
      <c r="H1019" s="219">
        <v>22490000</v>
      </c>
      <c r="I1019" s="219">
        <v>22490000</v>
      </c>
      <c r="J1019" s="186" t="s">
        <v>203</v>
      </c>
      <c r="K1019" s="186" t="s">
        <v>204</v>
      </c>
      <c r="L1019" s="198" t="s">
        <v>888</v>
      </c>
    </row>
    <row r="1020" spans="2:12" ht="45">
      <c r="B1020" s="213">
        <v>80111500</v>
      </c>
      <c r="C1020" s="215" t="s">
        <v>1101</v>
      </c>
      <c r="D1020" s="195" t="s">
        <v>43</v>
      </c>
      <c r="E1020" s="195" t="s">
        <v>209</v>
      </c>
      <c r="F1020" s="216" t="s">
        <v>365</v>
      </c>
      <c r="G1020" s="196" t="s">
        <v>172</v>
      </c>
      <c r="H1020" s="219">
        <v>22490000</v>
      </c>
      <c r="I1020" s="219">
        <v>22490000</v>
      </c>
      <c r="J1020" s="186" t="s">
        <v>203</v>
      </c>
      <c r="K1020" s="186" t="s">
        <v>204</v>
      </c>
      <c r="L1020" s="198" t="s">
        <v>888</v>
      </c>
    </row>
    <row r="1021" spans="2:12" ht="45">
      <c r="B1021" s="213">
        <v>80111500</v>
      </c>
      <c r="C1021" s="215" t="s">
        <v>1102</v>
      </c>
      <c r="D1021" s="195" t="s">
        <v>43</v>
      </c>
      <c r="E1021" s="195" t="s">
        <v>209</v>
      </c>
      <c r="F1021" s="216" t="s">
        <v>365</v>
      </c>
      <c r="G1021" s="196" t="s">
        <v>172</v>
      </c>
      <c r="H1021" s="219">
        <v>13830000</v>
      </c>
      <c r="I1021" s="219">
        <v>13830000</v>
      </c>
      <c r="J1021" s="186" t="s">
        <v>203</v>
      </c>
      <c r="K1021" s="186" t="s">
        <v>204</v>
      </c>
      <c r="L1021" s="198" t="s">
        <v>888</v>
      </c>
    </row>
    <row r="1022" spans="2:12" ht="60">
      <c r="B1022" s="213">
        <v>80111500</v>
      </c>
      <c r="C1022" s="215" t="s">
        <v>1103</v>
      </c>
      <c r="D1022" s="195" t="s">
        <v>43</v>
      </c>
      <c r="E1022" s="195" t="s">
        <v>209</v>
      </c>
      <c r="F1022" s="216" t="s">
        <v>365</v>
      </c>
      <c r="G1022" s="196" t="s">
        <v>172</v>
      </c>
      <c r="H1022" s="219">
        <v>24410000</v>
      </c>
      <c r="I1022" s="219">
        <v>24410000</v>
      </c>
      <c r="J1022" s="186" t="s">
        <v>203</v>
      </c>
      <c r="K1022" s="186" t="s">
        <v>204</v>
      </c>
      <c r="L1022" s="198" t="s">
        <v>888</v>
      </c>
    </row>
    <row r="1023" spans="2:12" ht="45">
      <c r="B1023" s="213">
        <v>80111500</v>
      </c>
      <c r="C1023" s="215" t="s">
        <v>1104</v>
      </c>
      <c r="D1023" s="195" t="s">
        <v>43</v>
      </c>
      <c r="E1023" s="195" t="s">
        <v>209</v>
      </c>
      <c r="F1023" s="216" t="s">
        <v>365</v>
      </c>
      <c r="G1023" s="196" t="s">
        <v>172</v>
      </c>
      <c r="H1023" s="219">
        <v>13830000</v>
      </c>
      <c r="I1023" s="219">
        <v>13830000</v>
      </c>
      <c r="J1023" s="186" t="s">
        <v>203</v>
      </c>
      <c r="K1023" s="186" t="s">
        <v>204</v>
      </c>
      <c r="L1023" s="198" t="s">
        <v>888</v>
      </c>
    </row>
    <row r="1024" spans="2:12" ht="45">
      <c r="B1024" s="213">
        <v>80111500</v>
      </c>
      <c r="C1024" s="215" t="s">
        <v>1105</v>
      </c>
      <c r="D1024" s="195" t="s">
        <v>43</v>
      </c>
      <c r="E1024" s="195" t="s">
        <v>209</v>
      </c>
      <c r="F1024" s="216" t="s">
        <v>365</v>
      </c>
      <c r="G1024" s="196" t="s">
        <v>172</v>
      </c>
      <c r="H1024" s="219">
        <v>20490000</v>
      </c>
      <c r="I1024" s="219">
        <v>20490000</v>
      </c>
      <c r="J1024" s="186" t="s">
        <v>203</v>
      </c>
      <c r="K1024" s="186" t="s">
        <v>204</v>
      </c>
      <c r="L1024" s="198" t="s">
        <v>888</v>
      </c>
    </row>
    <row r="1025" spans="2:12" ht="45">
      <c r="B1025" s="213">
        <v>80111500</v>
      </c>
      <c r="C1025" s="215" t="s">
        <v>1106</v>
      </c>
      <c r="D1025" s="195" t="s">
        <v>43</v>
      </c>
      <c r="E1025" s="195" t="s">
        <v>209</v>
      </c>
      <c r="F1025" s="216" t="s">
        <v>365</v>
      </c>
      <c r="G1025" s="196" t="s">
        <v>172</v>
      </c>
      <c r="H1025" s="219">
        <v>20490000</v>
      </c>
      <c r="I1025" s="219">
        <v>20490000</v>
      </c>
      <c r="J1025" s="186" t="s">
        <v>203</v>
      </c>
      <c r="K1025" s="186" t="s">
        <v>204</v>
      </c>
      <c r="L1025" s="198" t="s">
        <v>888</v>
      </c>
    </row>
    <row r="1026" spans="2:12" ht="45">
      <c r="B1026" s="213">
        <v>80111500</v>
      </c>
      <c r="C1026" s="215" t="s">
        <v>1107</v>
      </c>
      <c r="D1026" s="195" t="s">
        <v>43</v>
      </c>
      <c r="E1026" s="195" t="s">
        <v>209</v>
      </c>
      <c r="F1026" s="216" t="s">
        <v>365</v>
      </c>
      <c r="G1026" s="196" t="s">
        <v>172</v>
      </c>
      <c r="H1026" s="219">
        <v>13830000</v>
      </c>
      <c r="I1026" s="219">
        <v>13830000</v>
      </c>
      <c r="J1026" s="186" t="s">
        <v>203</v>
      </c>
      <c r="K1026" s="186" t="s">
        <v>204</v>
      </c>
      <c r="L1026" s="198" t="s">
        <v>888</v>
      </c>
    </row>
    <row r="1027" spans="2:12" ht="45">
      <c r="B1027" s="213">
        <v>80111500</v>
      </c>
      <c r="C1027" s="215" t="s">
        <v>1108</v>
      </c>
      <c r="D1027" s="195" t="s">
        <v>43</v>
      </c>
      <c r="E1027" s="195" t="s">
        <v>209</v>
      </c>
      <c r="F1027" s="216" t="s">
        <v>365</v>
      </c>
      <c r="G1027" s="196" t="s">
        <v>172</v>
      </c>
      <c r="H1027" s="219">
        <v>20490000</v>
      </c>
      <c r="I1027" s="219">
        <v>20490000</v>
      </c>
      <c r="J1027" s="186" t="s">
        <v>203</v>
      </c>
      <c r="K1027" s="186" t="s">
        <v>204</v>
      </c>
      <c r="L1027" s="198" t="s">
        <v>888</v>
      </c>
    </row>
    <row r="1028" spans="2:12" ht="60">
      <c r="B1028" s="213">
        <v>80111500</v>
      </c>
      <c r="C1028" s="215" t="s">
        <v>1109</v>
      </c>
      <c r="D1028" s="195" t="s">
        <v>43</v>
      </c>
      <c r="E1028" s="195" t="s">
        <v>209</v>
      </c>
      <c r="F1028" s="216" t="s">
        <v>365</v>
      </c>
      <c r="G1028" s="196" t="s">
        <v>172</v>
      </c>
      <c r="H1028" s="219">
        <v>22410000</v>
      </c>
      <c r="I1028" s="219">
        <v>22410000</v>
      </c>
      <c r="J1028" s="186" t="s">
        <v>203</v>
      </c>
      <c r="K1028" s="186" t="s">
        <v>204</v>
      </c>
      <c r="L1028" s="198" t="s">
        <v>888</v>
      </c>
    </row>
    <row r="1029" spans="2:12" ht="60">
      <c r="B1029" s="213">
        <v>80111500</v>
      </c>
      <c r="C1029" s="215" t="s">
        <v>1110</v>
      </c>
      <c r="D1029" s="195" t="s">
        <v>43</v>
      </c>
      <c r="E1029" s="195" t="s">
        <v>209</v>
      </c>
      <c r="F1029" s="216" t="s">
        <v>365</v>
      </c>
      <c r="G1029" s="196" t="s">
        <v>172</v>
      </c>
      <c r="H1029" s="219">
        <v>22410000</v>
      </c>
      <c r="I1029" s="219">
        <v>22410000</v>
      </c>
      <c r="J1029" s="186" t="s">
        <v>203</v>
      </c>
      <c r="K1029" s="186" t="s">
        <v>204</v>
      </c>
      <c r="L1029" s="198" t="s">
        <v>888</v>
      </c>
    </row>
    <row r="1030" spans="2:12" ht="45">
      <c r="B1030" s="213">
        <v>80111500</v>
      </c>
      <c r="C1030" s="215" t="s">
        <v>1108</v>
      </c>
      <c r="D1030" s="195" t="s">
        <v>43</v>
      </c>
      <c r="E1030" s="195" t="s">
        <v>209</v>
      </c>
      <c r="F1030" s="216" t="s">
        <v>365</v>
      </c>
      <c r="G1030" s="196" t="s">
        <v>172</v>
      </c>
      <c r="H1030" s="219">
        <v>20490000</v>
      </c>
      <c r="I1030" s="219">
        <v>20490000</v>
      </c>
      <c r="J1030" s="186" t="s">
        <v>203</v>
      </c>
      <c r="K1030" s="186" t="s">
        <v>204</v>
      </c>
      <c r="L1030" s="198" t="s">
        <v>888</v>
      </c>
    </row>
    <row r="1031" spans="2:12" ht="75">
      <c r="B1031" s="213">
        <v>80111500</v>
      </c>
      <c r="C1031" s="215" t="s">
        <v>1111</v>
      </c>
      <c r="D1031" s="195" t="s">
        <v>43</v>
      </c>
      <c r="E1031" s="195" t="s">
        <v>209</v>
      </c>
      <c r="F1031" s="216" t="s">
        <v>365</v>
      </c>
      <c r="G1031" s="196" t="s">
        <v>1074</v>
      </c>
      <c r="H1031" s="219">
        <v>9606000</v>
      </c>
      <c r="I1031" s="219">
        <v>9606000</v>
      </c>
      <c r="J1031" s="186" t="s">
        <v>203</v>
      </c>
      <c r="K1031" s="186" t="s">
        <v>204</v>
      </c>
      <c r="L1031" s="198" t="s">
        <v>888</v>
      </c>
    </row>
    <row r="1032" spans="2:12" ht="75">
      <c r="B1032" s="213">
        <v>80111500</v>
      </c>
      <c r="C1032" s="215" t="s">
        <v>1112</v>
      </c>
      <c r="D1032" s="195" t="s">
        <v>43</v>
      </c>
      <c r="E1032" s="195" t="s">
        <v>209</v>
      </c>
      <c r="F1032" s="216" t="s">
        <v>365</v>
      </c>
      <c r="G1032" s="196" t="s">
        <v>1074</v>
      </c>
      <c r="H1032" s="219">
        <v>9606000</v>
      </c>
      <c r="I1032" s="219">
        <v>9606000</v>
      </c>
      <c r="J1032" s="186" t="s">
        <v>203</v>
      </c>
      <c r="K1032" s="186" t="s">
        <v>204</v>
      </c>
      <c r="L1032" s="198" t="s">
        <v>888</v>
      </c>
    </row>
    <row r="1033" spans="2:12" ht="75">
      <c r="B1033" s="213">
        <v>80111500</v>
      </c>
      <c r="C1033" s="215" t="s">
        <v>1113</v>
      </c>
      <c r="D1033" s="195" t="s">
        <v>43</v>
      </c>
      <c r="E1033" s="195" t="s">
        <v>209</v>
      </c>
      <c r="F1033" s="216" t="s">
        <v>365</v>
      </c>
      <c r="G1033" s="196" t="s">
        <v>1074</v>
      </c>
      <c r="H1033" s="219">
        <v>25490000</v>
      </c>
      <c r="I1033" s="219">
        <v>25490000</v>
      </c>
      <c r="J1033" s="186" t="s">
        <v>203</v>
      </c>
      <c r="K1033" s="186" t="s">
        <v>204</v>
      </c>
      <c r="L1033" s="198" t="s">
        <v>888</v>
      </c>
    </row>
    <row r="1034" spans="2:12" ht="75">
      <c r="B1034" s="213">
        <v>80111500</v>
      </c>
      <c r="C1034" s="215" t="s">
        <v>1114</v>
      </c>
      <c r="D1034" s="195" t="s">
        <v>43</v>
      </c>
      <c r="E1034" s="195" t="s">
        <v>209</v>
      </c>
      <c r="F1034" s="216" t="s">
        <v>365</v>
      </c>
      <c r="G1034" s="196" t="s">
        <v>1074</v>
      </c>
      <c r="H1034" s="219">
        <v>20490000</v>
      </c>
      <c r="I1034" s="219">
        <v>20490000</v>
      </c>
      <c r="J1034" s="186" t="s">
        <v>203</v>
      </c>
      <c r="K1034" s="186" t="s">
        <v>204</v>
      </c>
      <c r="L1034" s="198" t="s">
        <v>888</v>
      </c>
    </row>
    <row r="1035" spans="2:12" ht="75">
      <c r="B1035" s="213">
        <v>80111500</v>
      </c>
      <c r="C1035" s="215" t="s">
        <v>1115</v>
      </c>
      <c r="D1035" s="195" t="s">
        <v>43</v>
      </c>
      <c r="E1035" s="195" t="s">
        <v>209</v>
      </c>
      <c r="F1035" s="216" t="s">
        <v>365</v>
      </c>
      <c r="G1035" s="196" t="s">
        <v>1074</v>
      </c>
      <c r="H1035" s="219">
        <v>24490000</v>
      </c>
      <c r="I1035" s="219">
        <v>24490000</v>
      </c>
      <c r="J1035" s="186" t="s">
        <v>203</v>
      </c>
      <c r="K1035" s="186" t="s">
        <v>204</v>
      </c>
      <c r="L1035" s="198" t="s">
        <v>888</v>
      </c>
    </row>
    <row r="1036" spans="2:12" ht="75">
      <c r="B1036" s="213">
        <v>80111500</v>
      </c>
      <c r="C1036" s="215" t="s">
        <v>1115</v>
      </c>
      <c r="D1036" s="195" t="s">
        <v>43</v>
      </c>
      <c r="E1036" s="195" t="s">
        <v>209</v>
      </c>
      <c r="F1036" s="216" t="s">
        <v>365</v>
      </c>
      <c r="G1036" s="196" t="s">
        <v>1074</v>
      </c>
      <c r="H1036" s="219">
        <v>24490000</v>
      </c>
      <c r="I1036" s="219">
        <v>24490000</v>
      </c>
      <c r="J1036" s="186" t="s">
        <v>203</v>
      </c>
      <c r="K1036" s="186" t="s">
        <v>204</v>
      </c>
      <c r="L1036" s="198" t="s">
        <v>888</v>
      </c>
    </row>
    <row r="1037" spans="2:12" ht="75">
      <c r="B1037" s="213">
        <v>80111500</v>
      </c>
      <c r="C1037" s="215" t="s">
        <v>1115</v>
      </c>
      <c r="D1037" s="195" t="s">
        <v>43</v>
      </c>
      <c r="E1037" s="195" t="s">
        <v>209</v>
      </c>
      <c r="F1037" s="216" t="s">
        <v>365</v>
      </c>
      <c r="G1037" s="196" t="s">
        <v>1074</v>
      </c>
      <c r="H1037" s="219">
        <v>24490000</v>
      </c>
      <c r="I1037" s="219">
        <v>24490000</v>
      </c>
      <c r="J1037" s="186" t="s">
        <v>203</v>
      </c>
      <c r="K1037" s="186" t="s">
        <v>204</v>
      </c>
      <c r="L1037" s="198" t="s">
        <v>888</v>
      </c>
    </row>
    <row r="1038" spans="2:12" ht="75">
      <c r="B1038" s="213">
        <v>80111500</v>
      </c>
      <c r="C1038" s="215" t="s">
        <v>1116</v>
      </c>
      <c r="D1038" s="195" t="s">
        <v>43</v>
      </c>
      <c r="E1038" s="195" t="s">
        <v>209</v>
      </c>
      <c r="F1038" s="216" t="s">
        <v>365</v>
      </c>
      <c r="G1038" s="196" t="s">
        <v>1074</v>
      </c>
      <c r="H1038" s="219">
        <v>25490000</v>
      </c>
      <c r="I1038" s="219">
        <v>25490000</v>
      </c>
      <c r="J1038" s="186" t="s">
        <v>203</v>
      </c>
      <c r="K1038" s="186" t="s">
        <v>204</v>
      </c>
      <c r="L1038" s="198" t="s">
        <v>888</v>
      </c>
    </row>
    <row r="1039" spans="2:12" ht="75">
      <c r="B1039" s="213">
        <v>80111500</v>
      </c>
      <c r="C1039" s="215" t="s">
        <v>1116</v>
      </c>
      <c r="D1039" s="195" t="s">
        <v>43</v>
      </c>
      <c r="E1039" s="195" t="s">
        <v>209</v>
      </c>
      <c r="F1039" s="216" t="s">
        <v>365</v>
      </c>
      <c r="G1039" s="196" t="s">
        <v>1074</v>
      </c>
      <c r="H1039" s="219">
        <v>25490000</v>
      </c>
      <c r="I1039" s="219">
        <v>25490000</v>
      </c>
      <c r="J1039" s="186" t="s">
        <v>203</v>
      </c>
      <c r="K1039" s="186" t="s">
        <v>204</v>
      </c>
      <c r="L1039" s="198" t="s">
        <v>888</v>
      </c>
    </row>
    <row r="1040" spans="2:12" ht="75">
      <c r="B1040" s="213">
        <v>80111500</v>
      </c>
      <c r="C1040" s="215" t="s">
        <v>1116</v>
      </c>
      <c r="D1040" s="195" t="s">
        <v>43</v>
      </c>
      <c r="E1040" s="195" t="s">
        <v>209</v>
      </c>
      <c r="F1040" s="216" t="s">
        <v>365</v>
      </c>
      <c r="G1040" s="196" t="s">
        <v>1074</v>
      </c>
      <c r="H1040" s="219">
        <v>25490000</v>
      </c>
      <c r="I1040" s="219">
        <v>25490000</v>
      </c>
      <c r="J1040" s="186" t="s">
        <v>203</v>
      </c>
      <c r="K1040" s="186" t="s">
        <v>204</v>
      </c>
      <c r="L1040" s="198" t="s">
        <v>888</v>
      </c>
    </row>
    <row r="1041" spans="2:12" ht="75">
      <c r="B1041" s="213">
        <v>80111500</v>
      </c>
      <c r="C1041" s="215" t="s">
        <v>1116</v>
      </c>
      <c r="D1041" s="195" t="s">
        <v>43</v>
      </c>
      <c r="E1041" s="195" t="s">
        <v>209</v>
      </c>
      <c r="F1041" s="216" t="s">
        <v>365</v>
      </c>
      <c r="G1041" s="196" t="s">
        <v>1074</v>
      </c>
      <c r="H1041" s="219">
        <v>25490000</v>
      </c>
      <c r="I1041" s="219">
        <v>25490000</v>
      </c>
      <c r="J1041" s="186" t="s">
        <v>203</v>
      </c>
      <c r="K1041" s="186" t="s">
        <v>204</v>
      </c>
      <c r="L1041" s="198" t="s">
        <v>888</v>
      </c>
    </row>
    <row r="1042" spans="2:12" ht="75">
      <c r="B1042" s="213">
        <v>80111500</v>
      </c>
      <c r="C1042" s="215" t="s">
        <v>1116</v>
      </c>
      <c r="D1042" s="195" t="s">
        <v>43</v>
      </c>
      <c r="E1042" s="195" t="s">
        <v>209</v>
      </c>
      <c r="F1042" s="216" t="s">
        <v>365</v>
      </c>
      <c r="G1042" s="196" t="s">
        <v>1074</v>
      </c>
      <c r="H1042" s="219">
        <v>25490000</v>
      </c>
      <c r="I1042" s="219">
        <v>25490000</v>
      </c>
      <c r="J1042" s="186" t="s">
        <v>203</v>
      </c>
      <c r="K1042" s="186" t="s">
        <v>204</v>
      </c>
      <c r="L1042" s="198" t="s">
        <v>888</v>
      </c>
    </row>
    <row r="1043" spans="2:12" ht="75">
      <c r="B1043" s="213">
        <v>80111500</v>
      </c>
      <c r="C1043" s="215" t="s">
        <v>1115</v>
      </c>
      <c r="D1043" s="195" t="s">
        <v>43</v>
      </c>
      <c r="E1043" s="195" t="s">
        <v>209</v>
      </c>
      <c r="F1043" s="216" t="s">
        <v>365</v>
      </c>
      <c r="G1043" s="196" t="s">
        <v>1074</v>
      </c>
      <c r="H1043" s="219">
        <v>21240000</v>
      </c>
      <c r="I1043" s="219">
        <v>21240000</v>
      </c>
      <c r="J1043" s="186" t="s">
        <v>203</v>
      </c>
      <c r="K1043" s="186" t="s">
        <v>204</v>
      </c>
      <c r="L1043" s="198" t="s">
        <v>888</v>
      </c>
    </row>
    <row r="1044" spans="2:12" ht="75">
      <c r="B1044" s="213">
        <v>80111500</v>
      </c>
      <c r="C1044" s="215" t="s">
        <v>1115</v>
      </c>
      <c r="D1044" s="195" t="s">
        <v>43</v>
      </c>
      <c r="E1044" s="195" t="s">
        <v>209</v>
      </c>
      <c r="F1044" s="216" t="s">
        <v>365</v>
      </c>
      <c r="G1044" s="196" t="s">
        <v>1074</v>
      </c>
      <c r="H1044" s="219">
        <v>21240000</v>
      </c>
      <c r="I1044" s="219">
        <v>21240000</v>
      </c>
      <c r="J1044" s="186" t="s">
        <v>203</v>
      </c>
      <c r="K1044" s="186" t="s">
        <v>204</v>
      </c>
      <c r="L1044" s="198" t="s">
        <v>888</v>
      </c>
    </row>
    <row r="1045" spans="2:12" ht="75">
      <c r="B1045" s="213">
        <v>80111500</v>
      </c>
      <c r="C1045" s="215" t="s">
        <v>1115</v>
      </c>
      <c r="D1045" s="195" t="s">
        <v>43</v>
      </c>
      <c r="E1045" s="195" t="s">
        <v>209</v>
      </c>
      <c r="F1045" s="216" t="s">
        <v>365</v>
      </c>
      <c r="G1045" s="196" t="s">
        <v>1074</v>
      </c>
      <c r="H1045" s="219">
        <v>21240000</v>
      </c>
      <c r="I1045" s="219">
        <v>21240000</v>
      </c>
      <c r="J1045" s="186" t="s">
        <v>203</v>
      </c>
      <c r="K1045" s="186" t="s">
        <v>204</v>
      </c>
      <c r="L1045" s="198" t="s">
        <v>888</v>
      </c>
    </row>
    <row r="1046" spans="2:12" ht="75">
      <c r="B1046" s="213">
        <v>80111500</v>
      </c>
      <c r="C1046" s="215" t="s">
        <v>1117</v>
      </c>
      <c r="D1046" s="195" t="s">
        <v>43</v>
      </c>
      <c r="E1046" s="195" t="s">
        <v>209</v>
      </c>
      <c r="F1046" s="216" t="s">
        <v>365</v>
      </c>
      <c r="G1046" s="196" t="s">
        <v>1074</v>
      </c>
      <c r="H1046" s="219">
        <v>21240000</v>
      </c>
      <c r="I1046" s="219">
        <v>21240000</v>
      </c>
      <c r="J1046" s="186" t="s">
        <v>203</v>
      </c>
      <c r="K1046" s="186" t="s">
        <v>204</v>
      </c>
      <c r="L1046" s="198" t="s">
        <v>888</v>
      </c>
    </row>
    <row r="1047" spans="2:12" ht="75">
      <c r="B1047" s="213">
        <v>80111500</v>
      </c>
      <c r="C1047" s="215" t="s">
        <v>1117</v>
      </c>
      <c r="D1047" s="195" t="s">
        <v>43</v>
      </c>
      <c r="E1047" s="195" t="s">
        <v>209</v>
      </c>
      <c r="F1047" s="216" t="s">
        <v>365</v>
      </c>
      <c r="G1047" s="196" t="s">
        <v>1074</v>
      </c>
      <c r="H1047" s="219">
        <v>21240000</v>
      </c>
      <c r="I1047" s="219">
        <v>21240000</v>
      </c>
      <c r="J1047" s="186" t="s">
        <v>203</v>
      </c>
      <c r="K1047" s="186" t="s">
        <v>204</v>
      </c>
      <c r="L1047" s="198" t="s">
        <v>888</v>
      </c>
    </row>
    <row r="1048" spans="2:12" ht="75">
      <c r="B1048" s="213">
        <v>80111500</v>
      </c>
      <c r="C1048" s="215" t="s">
        <v>1117</v>
      </c>
      <c r="D1048" s="195" t="s">
        <v>43</v>
      </c>
      <c r="E1048" s="195" t="s">
        <v>209</v>
      </c>
      <c r="F1048" s="216" t="s">
        <v>365</v>
      </c>
      <c r="G1048" s="196" t="s">
        <v>1074</v>
      </c>
      <c r="H1048" s="219">
        <v>21240000</v>
      </c>
      <c r="I1048" s="219">
        <v>21240000</v>
      </c>
      <c r="J1048" s="186" t="s">
        <v>203</v>
      </c>
      <c r="K1048" s="186" t="s">
        <v>204</v>
      </c>
      <c r="L1048" s="198" t="s">
        <v>888</v>
      </c>
    </row>
    <row r="1049" spans="2:12" ht="75">
      <c r="B1049" s="213">
        <v>80111500</v>
      </c>
      <c r="C1049" s="215" t="s">
        <v>1118</v>
      </c>
      <c r="D1049" s="195" t="s">
        <v>43</v>
      </c>
      <c r="E1049" s="195" t="s">
        <v>209</v>
      </c>
      <c r="F1049" s="216" t="s">
        <v>365</v>
      </c>
      <c r="G1049" s="196" t="s">
        <v>1074</v>
      </c>
      <c r="H1049" s="219">
        <v>20990000</v>
      </c>
      <c r="I1049" s="219">
        <v>20990000</v>
      </c>
      <c r="J1049" s="186" t="s">
        <v>203</v>
      </c>
      <c r="K1049" s="186" t="s">
        <v>204</v>
      </c>
      <c r="L1049" s="198" t="s">
        <v>888</v>
      </c>
    </row>
    <row r="1050" spans="2:12" ht="60">
      <c r="B1050" s="213">
        <v>80111500</v>
      </c>
      <c r="C1050" s="215" t="s">
        <v>1119</v>
      </c>
      <c r="D1050" s="195" t="s">
        <v>43</v>
      </c>
      <c r="E1050" s="195" t="s">
        <v>209</v>
      </c>
      <c r="F1050" s="216" t="s">
        <v>365</v>
      </c>
      <c r="G1050" s="196" t="s">
        <v>172</v>
      </c>
      <c r="H1050" s="219">
        <v>20490000</v>
      </c>
      <c r="I1050" s="219">
        <v>20490000</v>
      </c>
      <c r="J1050" s="186" t="s">
        <v>203</v>
      </c>
      <c r="K1050" s="186" t="s">
        <v>204</v>
      </c>
      <c r="L1050" s="198" t="s">
        <v>888</v>
      </c>
    </row>
    <row r="1051" spans="2:12" ht="60">
      <c r="B1051" s="213">
        <v>80111500</v>
      </c>
      <c r="C1051" s="215" t="s">
        <v>1120</v>
      </c>
      <c r="D1051" s="195" t="s">
        <v>43</v>
      </c>
      <c r="E1051" s="195" t="s">
        <v>209</v>
      </c>
      <c r="F1051" s="216" t="s">
        <v>365</v>
      </c>
      <c r="G1051" s="196" t="s">
        <v>172</v>
      </c>
      <c r="H1051" s="219">
        <v>22410000</v>
      </c>
      <c r="I1051" s="219">
        <v>22410000</v>
      </c>
      <c r="J1051" s="186" t="s">
        <v>203</v>
      </c>
      <c r="K1051" s="186" t="s">
        <v>204</v>
      </c>
      <c r="L1051" s="198" t="s">
        <v>888</v>
      </c>
    </row>
    <row r="1052" spans="2:12" ht="45">
      <c r="B1052" s="213">
        <v>80111500</v>
      </c>
      <c r="C1052" s="215" t="s">
        <v>1121</v>
      </c>
      <c r="D1052" s="195" t="s">
        <v>43</v>
      </c>
      <c r="E1052" s="195" t="s">
        <v>209</v>
      </c>
      <c r="F1052" s="216" t="s">
        <v>365</v>
      </c>
      <c r="G1052" s="196" t="s">
        <v>172</v>
      </c>
      <c r="H1052" s="219">
        <v>13830000</v>
      </c>
      <c r="I1052" s="219">
        <v>13830000</v>
      </c>
      <c r="J1052" s="186" t="s">
        <v>203</v>
      </c>
      <c r="K1052" s="186" t="s">
        <v>204</v>
      </c>
      <c r="L1052" s="198" t="s">
        <v>888</v>
      </c>
    </row>
    <row r="1053" spans="2:12" ht="60">
      <c r="B1053" s="213">
        <v>80111500</v>
      </c>
      <c r="C1053" s="215" t="s">
        <v>1122</v>
      </c>
      <c r="D1053" s="195" t="s">
        <v>43</v>
      </c>
      <c r="E1053" s="195" t="s">
        <v>209</v>
      </c>
      <c r="F1053" s="216" t="s">
        <v>365</v>
      </c>
      <c r="G1053" s="196" t="s">
        <v>172</v>
      </c>
      <c r="H1053" s="219">
        <v>20490000</v>
      </c>
      <c r="I1053" s="219">
        <v>20490000</v>
      </c>
      <c r="J1053" s="186" t="s">
        <v>203</v>
      </c>
      <c r="K1053" s="186" t="s">
        <v>204</v>
      </c>
      <c r="L1053" s="198" t="s">
        <v>888</v>
      </c>
    </row>
    <row r="1054" spans="2:12" ht="45">
      <c r="B1054" s="213">
        <v>80111500</v>
      </c>
      <c r="C1054" s="215" t="s">
        <v>1123</v>
      </c>
      <c r="D1054" s="195" t="s">
        <v>43</v>
      </c>
      <c r="E1054" s="195" t="s">
        <v>209</v>
      </c>
      <c r="F1054" s="216" t="s">
        <v>365</v>
      </c>
      <c r="G1054" s="196" t="s">
        <v>172</v>
      </c>
      <c r="H1054" s="219">
        <v>13830000</v>
      </c>
      <c r="I1054" s="219">
        <v>13830000</v>
      </c>
      <c r="J1054" s="186" t="s">
        <v>203</v>
      </c>
      <c r="K1054" s="186" t="s">
        <v>204</v>
      </c>
      <c r="L1054" s="198" t="s">
        <v>888</v>
      </c>
    </row>
    <row r="1055" spans="2:12" ht="45">
      <c r="B1055" s="213">
        <v>80111500</v>
      </c>
      <c r="C1055" s="215" t="s">
        <v>1124</v>
      </c>
      <c r="D1055" s="195" t="s">
        <v>43</v>
      </c>
      <c r="E1055" s="195" t="s">
        <v>209</v>
      </c>
      <c r="F1055" s="216" t="s">
        <v>365</v>
      </c>
      <c r="G1055" s="196" t="s">
        <v>172</v>
      </c>
      <c r="H1055" s="219">
        <v>10800000</v>
      </c>
      <c r="I1055" s="219">
        <v>10800000</v>
      </c>
      <c r="J1055" s="186" t="s">
        <v>203</v>
      </c>
      <c r="K1055" s="186" t="s">
        <v>204</v>
      </c>
      <c r="L1055" s="198" t="s">
        <v>888</v>
      </c>
    </row>
    <row r="1056" spans="2:12" ht="45">
      <c r="B1056" s="213">
        <v>80111500</v>
      </c>
      <c r="C1056" s="215" t="s">
        <v>1124</v>
      </c>
      <c r="D1056" s="195" t="s">
        <v>43</v>
      </c>
      <c r="E1056" s="195" t="s">
        <v>209</v>
      </c>
      <c r="F1056" s="216" t="s">
        <v>365</v>
      </c>
      <c r="G1056" s="196" t="s">
        <v>172</v>
      </c>
      <c r="H1056" s="219">
        <v>10800000</v>
      </c>
      <c r="I1056" s="219">
        <v>10800000</v>
      </c>
      <c r="J1056" s="186" t="s">
        <v>203</v>
      </c>
      <c r="K1056" s="186" t="s">
        <v>204</v>
      </c>
      <c r="L1056" s="198" t="s">
        <v>888</v>
      </c>
    </row>
    <row r="1057" spans="2:12" ht="45">
      <c r="B1057" s="213">
        <v>80111500</v>
      </c>
      <c r="C1057" s="215" t="s">
        <v>1124</v>
      </c>
      <c r="D1057" s="195" t="s">
        <v>43</v>
      </c>
      <c r="E1057" s="195" t="s">
        <v>209</v>
      </c>
      <c r="F1057" s="216" t="s">
        <v>365</v>
      </c>
      <c r="G1057" s="196" t="s">
        <v>172</v>
      </c>
      <c r="H1057" s="219">
        <v>10800000</v>
      </c>
      <c r="I1057" s="219">
        <v>10800000</v>
      </c>
      <c r="J1057" s="186" t="s">
        <v>203</v>
      </c>
      <c r="K1057" s="186" t="s">
        <v>204</v>
      </c>
      <c r="L1057" s="198" t="s">
        <v>888</v>
      </c>
    </row>
    <row r="1058" spans="2:12" ht="45">
      <c r="B1058" s="213">
        <v>80111500</v>
      </c>
      <c r="C1058" s="215" t="s">
        <v>1124</v>
      </c>
      <c r="D1058" s="195" t="s">
        <v>43</v>
      </c>
      <c r="E1058" s="195" t="s">
        <v>209</v>
      </c>
      <c r="F1058" s="216" t="s">
        <v>365</v>
      </c>
      <c r="G1058" s="196" t="s">
        <v>172</v>
      </c>
      <c r="H1058" s="219">
        <v>10800000</v>
      </c>
      <c r="I1058" s="219">
        <v>10800000</v>
      </c>
      <c r="J1058" s="186" t="s">
        <v>203</v>
      </c>
      <c r="K1058" s="186" t="s">
        <v>204</v>
      </c>
      <c r="L1058" s="198" t="s">
        <v>888</v>
      </c>
    </row>
    <row r="1059" spans="2:12" ht="45">
      <c r="B1059" s="213">
        <v>80111500</v>
      </c>
      <c r="C1059" s="215" t="s">
        <v>1125</v>
      </c>
      <c r="D1059" s="195" t="s">
        <v>43</v>
      </c>
      <c r="E1059" s="195" t="s">
        <v>209</v>
      </c>
      <c r="F1059" s="216" t="s">
        <v>365</v>
      </c>
      <c r="G1059" s="196" t="s">
        <v>172</v>
      </c>
      <c r="H1059" s="219">
        <v>20490000</v>
      </c>
      <c r="I1059" s="219">
        <v>20490000</v>
      </c>
      <c r="J1059" s="186" t="s">
        <v>203</v>
      </c>
      <c r="K1059" s="186" t="s">
        <v>204</v>
      </c>
      <c r="L1059" s="198" t="s">
        <v>888</v>
      </c>
    </row>
    <row r="1060" spans="2:12" ht="105">
      <c r="B1060" s="213">
        <v>80111500</v>
      </c>
      <c r="C1060" s="215" t="s">
        <v>1126</v>
      </c>
      <c r="D1060" s="195" t="s">
        <v>43</v>
      </c>
      <c r="E1060" s="195" t="s">
        <v>209</v>
      </c>
      <c r="F1060" s="216" t="s">
        <v>365</v>
      </c>
      <c r="G1060" s="196" t="s">
        <v>1127</v>
      </c>
      <c r="H1060" s="219">
        <v>14622000</v>
      </c>
      <c r="I1060" s="219">
        <v>14622000</v>
      </c>
      <c r="J1060" s="186" t="s">
        <v>203</v>
      </c>
      <c r="K1060" s="186" t="s">
        <v>204</v>
      </c>
      <c r="L1060" s="198" t="s">
        <v>888</v>
      </c>
    </row>
    <row r="1061" spans="2:12" ht="105">
      <c r="B1061" s="213">
        <v>80111500</v>
      </c>
      <c r="C1061" s="215" t="s">
        <v>1128</v>
      </c>
      <c r="D1061" s="195" t="s">
        <v>43</v>
      </c>
      <c r="E1061" s="195" t="s">
        <v>209</v>
      </c>
      <c r="F1061" s="216" t="s">
        <v>365</v>
      </c>
      <c r="G1061" s="196" t="s">
        <v>1127</v>
      </c>
      <c r="H1061" s="219">
        <v>14316000</v>
      </c>
      <c r="I1061" s="219">
        <v>14316000</v>
      </c>
      <c r="J1061" s="186" t="s">
        <v>203</v>
      </c>
      <c r="K1061" s="186" t="s">
        <v>204</v>
      </c>
      <c r="L1061" s="198" t="s">
        <v>888</v>
      </c>
    </row>
    <row r="1062" spans="2:12" ht="105">
      <c r="B1062" s="213">
        <v>80111500</v>
      </c>
      <c r="C1062" s="215" t="s">
        <v>1129</v>
      </c>
      <c r="D1062" s="195" t="s">
        <v>43</v>
      </c>
      <c r="E1062" s="195" t="s">
        <v>209</v>
      </c>
      <c r="F1062" s="216" t="s">
        <v>365</v>
      </c>
      <c r="G1062" s="196" t="s">
        <v>1130</v>
      </c>
      <c r="H1062" s="219">
        <v>16515000</v>
      </c>
      <c r="I1062" s="219">
        <v>16515000</v>
      </c>
      <c r="J1062" s="186" t="s">
        <v>203</v>
      </c>
      <c r="K1062" s="186" t="s">
        <v>204</v>
      </c>
      <c r="L1062" s="198" t="s">
        <v>888</v>
      </c>
    </row>
    <row r="1063" spans="2:12" ht="45">
      <c r="B1063" s="213">
        <v>80111500</v>
      </c>
      <c r="C1063" s="215" t="s">
        <v>1131</v>
      </c>
      <c r="D1063" s="195" t="s">
        <v>43</v>
      </c>
      <c r="E1063" s="195" t="s">
        <v>209</v>
      </c>
      <c r="F1063" s="216" t="s">
        <v>365</v>
      </c>
      <c r="G1063" s="196" t="s">
        <v>1132</v>
      </c>
      <c r="H1063" s="219">
        <v>20490000</v>
      </c>
      <c r="I1063" s="219">
        <v>20490000</v>
      </c>
      <c r="J1063" s="186" t="s">
        <v>203</v>
      </c>
      <c r="K1063" s="186" t="s">
        <v>204</v>
      </c>
      <c r="L1063" s="198" t="s">
        <v>888</v>
      </c>
    </row>
    <row r="1064" spans="2:12" ht="60">
      <c r="B1064" s="213">
        <v>80111500</v>
      </c>
      <c r="C1064" s="215" t="s">
        <v>1133</v>
      </c>
      <c r="D1064" s="195" t="s">
        <v>43</v>
      </c>
      <c r="E1064" s="195" t="s">
        <v>209</v>
      </c>
      <c r="F1064" s="216" t="s">
        <v>365</v>
      </c>
      <c r="G1064" s="196" t="s">
        <v>1132</v>
      </c>
      <c r="H1064" s="219">
        <v>25700000</v>
      </c>
      <c r="I1064" s="219">
        <v>25700000</v>
      </c>
      <c r="J1064" s="186" t="s">
        <v>203</v>
      </c>
      <c r="K1064" s="186" t="s">
        <v>204</v>
      </c>
      <c r="L1064" s="198" t="s">
        <v>888</v>
      </c>
    </row>
    <row r="1065" spans="2:12" ht="60">
      <c r="B1065" s="213">
        <v>80111500</v>
      </c>
      <c r="C1065" s="215" t="s">
        <v>1134</v>
      </c>
      <c r="D1065" s="195" t="s">
        <v>43</v>
      </c>
      <c r="E1065" s="195" t="s">
        <v>209</v>
      </c>
      <c r="F1065" s="216" t="s">
        <v>365</v>
      </c>
      <c r="G1065" s="196" t="s">
        <v>1132</v>
      </c>
      <c r="H1065" s="219">
        <v>3973816</v>
      </c>
      <c r="I1065" s="219">
        <v>3973816</v>
      </c>
      <c r="J1065" s="186" t="s">
        <v>203</v>
      </c>
      <c r="K1065" s="186" t="s">
        <v>204</v>
      </c>
      <c r="L1065" s="198" t="s">
        <v>888</v>
      </c>
    </row>
    <row r="1066" spans="2:12" ht="45">
      <c r="B1066" s="213">
        <v>80111500</v>
      </c>
      <c r="C1066" s="215" t="s">
        <v>1135</v>
      </c>
      <c r="D1066" s="195" t="s">
        <v>43</v>
      </c>
      <c r="E1066" s="195" t="s">
        <v>209</v>
      </c>
      <c r="F1066" s="216" t="s">
        <v>365</v>
      </c>
      <c r="G1066" s="196" t="s">
        <v>1132</v>
      </c>
      <c r="H1066" s="219">
        <v>22957000</v>
      </c>
      <c r="I1066" s="219">
        <v>22957000</v>
      </c>
      <c r="J1066" s="186" t="s">
        <v>203</v>
      </c>
      <c r="K1066" s="186" t="s">
        <v>204</v>
      </c>
      <c r="L1066" s="198" t="s">
        <v>888</v>
      </c>
    </row>
    <row r="1067" spans="2:12" ht="45">
      <c r="B1067" s="213">
        <v>80111500</v>
      </c>
      <c r="C1067" s="215" t="s">
        <v>1136</v>
      </c>
      <c r="D1067" s="195" t="s">
        <v>43</v>
      </c>
      <c r="E1067" s="195" t="s">
        <v>209</v>
      </c>
      <c r="F1067" s="216" t="s">
        <v>365</v>
      </c>
      <c r="G1067" s="196" t="s">
        <v>1132</v>
      </c>
      <c r="H1067" s="219">
        <v>22957000</v>
      </c>
      <c r="I1067" s="219">
        <v>22957000</v>
      </c>
      <c r="J1067" s="186" t="s">
        <v>203</v>
      </c>
      <c r="K1067" s="186" t="s">
        <v>204</v>
      </c>
      <c r="L1067" s="198" t="s">
        <v>888</v>
      </c>
    </row>
    <row r="1068" spans="2:12" ht="60">
      <c r="B1068" s="213">
        <v>80111500</v>
      </c>
      <c r="C1068" s="215" t="s">
        <v>1134</v>
      </c>
      <c r="D1068" s="195" t="s">
        <v>43</v>
      </c>
      <c r="E1068" s="195" t="s">
        <v>209</v>
      </c>
      <c r="F1068" s="216" t="s">
        <v>365</v>
      </c>
      <c r="G1068" s="196" t="s">
        <v>1132</v>
      </c>
      <c r="H1068" s="219">
        <v>6237088</v>
      </c>
      <c r="I1068" s="219">
        <v>6237088</v>
      </c>
      <c r="J1068" s="186" t="s">
        <v>203</v>
      </c>
      <c r="K1068" s="186" t="s">
        <v>204</v>
      </c>
      <c r="L1068" s="198" t="s">
        <v>888</v>
      </c>
    </row>
    <row r="1069" spans="2:12" ht="60">
      <c r="B1069" s="213">
        <v>80111500</v>
      </c>
      <c r="C1069" s="215" t="s">
        <v>1137</v>
      </c>
      <c r="D1069" s="195" t="s">
        <v>43</v>
      </c>
      <c r="E1069" s="195" t="s">
        <v>209</v>
      </c>
      <c r="F1069" s="216" t="s">
        <v>365</v>
      </c>
      <c r="G1069" s="196" t="s">
        <v>1132</v>
      </c>
      <c r="H1069" s="219">
        <v>17505196</v>
      </c>
      <c r="I1069" s="219">
        <v>17505196</v>
      </c>
      <c r="J1069" s="186" t="s">
        <v>203</v>
      </c>
      <c r="K1069" s="186" t="s">
        <v>204</v>
      </c>
      <c r="L1069" s="198" t="s">
        <v>888</v>
      </c>
    </row>
    <row r="1070" spans="2:12" ht="45">
      <c r="B1070" s="213">
        <v>80111500</v>
      </c>
      <c r="C1070" s="215" t="s">
        <v>1138</v>
      </c>
      <c r="D1070" s="195" t="s">
        <v>43</v>
      </c>
      <c r="E1070" s="195" t="s">
        <v>209</v>
      </c>
      <c r="F1070" s="216" t="s">
        <v>365</v>
      </c>
      <c r="G1070" s="196" t="s">
        <v>1132</v>
      </c>
      <c r="H1070" s="219">
        <v>7109088</v>
      </c>
      <c r="I1070" s="219">
        <v>7109088</v>
      </c>
      <c r="J1070" s="186" t="s">
        <v>203</v>
      </c>
      <c r="K1070" s="186" t="s">
        <v>204</v>
      </c>
      <c r="L1070" s="198" t="s">
        <v>888</v>
      </c>
    </row>
    <row r="1071" spans="2:12" ht="60">
      <c r="B1071" s="213">
        <v>80111500</v>
      </c>
      <c r="C1071" s="215" t="s">
        <v>1139</v>
      </c>
      <c r="D1071" s="195" t="s">
        <v>43</v>
      </c>
      <c r="E1071" s="195" t="s">
        <v>209</v>
      </c>
      <c r="F1071" s="216" t="s">
        <v>365</v>
      </c>
      <c r="G1071" s="196" t="s">
        <v>1132</v>
      </c>
      <c r="H1071" s="219">
        <v>8279160</v>
      </c>
      <c r="I1071" s="219">
        <v>8279160</v>
      </c>
      <c r="J1071" s="186" t="s">
        <v>203</v>
      </c>
      <c r="K1071" s="186" t="s">
        <v>204</v>
      </c>
      <c r="L1071" s="198" t="s">
        <v>888</v>
      </c>
    </row>
    <row r="1072" spans="2:12" ht="75">
      <c r="B1072" s="213">
        <v>80111500</v>
      </c>
      <c r="C1072" s="215" t="s">
        <v>1140</v>
      </c>
      <c r="D1072" s="195" t="s">
        <v>43</v>
      </c>
      <c r="E1072" s="195" t="s">
        <v>209</v>
      </c>
      <c r="F1072" s="216" t="s">
        <v>365</v>
      </c>
      <c r="G1072" s="196" t="s">
        <v>1132</v>
      </c>
      <c r="H1072" s="219">
        <v>7507988</v>
      </c>
      <c r="I1072" s="219">
        <v>7507988</v>
      </c>
      <c r="J1072" s="186" t="s">
        <v>203</v>
      </c>
      <c r="K1072" s="186" t="s">
        <v>204</v>
      </c>
      <c r="L1072" s="198" t="s">
        <v>888</v>
      </c>
    </row>
    <row r="1073" spans="2:12" ht="60">
      <c r="B1073" s="213">
        <v>80111500</v>
      </c>
      <c r="C1073" s="215" t="s">
        <v>1141</v>
      </c>
      <c r="D1073" s="195" t="s">
        <v>43</v>
      </c>
      <c r="E1073" s="195" t="s">
        <v>209</v>
      </c>
      <c r="F1073" s="216" t="s">
        <v>365</v>
      </c>
      <c r="G1073" s="196" t="s">
        <v>1132</v>
      </c>
      <c r="H1073" s="219">
        <v>10999300</v>
      </c>
      <c r="I1073" s="219">
        <v>10999300</v>
      </c>
      <c r="J1073" s="186" t="s">
        <v>203</v>
      </c>
      <c r="K1073" s="186" t="s">
        <v>204</v>
      </c>
      <c r="L1073" s="198" t="s">
        <v>888</v>
      </c>
    </row>
    <row r="1074" spans="2:12" ht="60">
      <c r="B1074" s="213">
        <v>80111500</v>
      </c>
      <c r="C1074" s="215" t="s">
        <v>1139</v>
      </c>
      <c r="D1074" s="195" t="s">
        <v>43</v>
      </c>
      <c r="E1074" s="195" t="s">
        <v>209</v>
      </c>
      <c r="F1074" s="216" t="s">
        <v>365</v>
      </c>
      <c r="G1074" s="196" t="s">
        <v>1132</v>
      </c>
      <c r="H1074" s="219">
        <v>8350486</v>
      </c>
      <c r="I1074" s="219">
        <v>8350486</v>
      </c>
      <c r="J1074" s="186" t="s">
        <v>203</v>
      </c>
      <c r="K1074" s="186" t="s">
        <v>204</v>
      </c>
      <c r="L1074" s="198" t="s">
        <v>888</v>
      </c>
    </row>
    <row r="1075" spans="2:12" ht="60">
      <c r="B1075" s="213">
        <v>80111500</v>
      </c>
      <c r="C1075" s="215" t="s">
        <v>1137</v>
      </c>
      <c r="D1075" s="195" t="s">
        <v>43</v>
      </c>
      <c r="E1075" s="195" t="s">
        <v>209</v>
      </c>
      <c r="F1075" s="216" t="s">
        <v>365</v>
      </c>
      <c r="G1075" s="196" t="s">
        <v>1132</v>
      </c>
      <c r="H1075" s="219">
        <v>19478928</v>
      </c>
      <c r="I1075" s="219">
        <v>19478928</v>
      </c>
      <c r="J1075" s="186" t="s">
        <v>203</v>
      </c>
      <c r="K1075" s="186" t="s">
        <v>204</v>
      </c>
      <c r="L1075" s="198" t="s">
        <v>888</v>
      </c>
    </row>
    <row r="1076" spans="2:12" ht="45">
      <c r="B1076" s="213">
        <v>80111500</v>
      </c>
      <c r="C1076" s="215" t="s">
        <v>1138</v>
      </c>
      <c r="D1076" s="195" t="s">
        <v>43</v>
      </c>
      <c r="E1076" s="195" t="s">
        <v>209</v>
      </c>
      <c r="F1076" s="216" t="s">
        <v>365</v>
      </c>
      <c r="G1076" s="196" t="s">
        <v>1132</v>
      </c>
      <c r="H1076" s="219">
        <v>9601732</v>
      </c>
      <c r="I1076" s="219">
        <v>9601732</v>
      </c>
      <c r="J1076" s="186" t="s">
        <v>203</v>
      </c>
      <c r="K1076" s="186" t="s">
        <v>204</v>
      </c>
      <c r="L1076" s="198" t="s">
        <v>888</v>
      </c>
    </row>
    <row r="1077" spans="2:12" ht="60">
      <c r="B1077" s="213">
        <v>80111500</v>
      </c>
      <c r="C1077" s="215" t="s">
        <v>1139</v>
      </c>
      <c r="D1077" s="195" t="s">
        <v>43</v>
      </c>
      <c r="E1077" s="195" t="s">
        <v>209</v>
      </c>
      <c r="F1077" s="216" t="s">
        <v>365</v>
      </c>
      <c r="G1077" s="196" t="s">
        <v>1132</v>
      </c>
      <c r="H1077" s="219">
        <v>9396718</v>
      </c>
      <c r="I1077" s="219">
        <v>9396718</v>
      </c>
      <c r="J1077" s="186" t="s">
        <v>203</v>
      </c>
      <c r="K1077" s="186" t="s">
        <v>204</v>
      </c>
      <c r="L1077" s="198" t="s">
        <v>888</v>
      </c>
    </row>
    <row r="1078" spans="2:12" ht="60">
      <c r="B1078" s="213">
        <v>80111500</v>
      </c>
      <c r="C1078" s="215" t="s">
        <v>1137</v>
      </c>
      <c r="D1078" s="195" t="s">
        <v>43</v>
      </c>
      <c r="E1078" s="195" t="s">
        <v>209</v>
      </c>
      <c r="F1078" s="216" t="s">
        <v>365</v>
      </c>
      <c r="G1078" s="196" t="s">
        <v>1132</v>
      </c>
      <c r="H1078" s="219">
        <v>21830928</v>
      </c>
      <c r="I1078" s="219">
        <v>21830928</v>
      </c>
      <c r="J1078" s="186" t="s">
        <v>203</v>
      </c>
      <c r="K1078" s="186" t="s">
        <v>204</v>
      </c>
      <c r="L1078" s="198" t="s">
        <v>888</v>
      </c>
    </row>
    <row r="1079" spans="2:12" ht="60">
      <c r="B1079" s="213">
        <v>80111500</v>
      </c>
      <c r="C1079" s="215" t="s">
        <v>1139</v>
      </c>
      <c r="D1079" s="195" t="s">
        <v>43</v>
      </c>
      <c r="E1079" s="195" t="s">
        <v>209</v>
      </c>
      <c r="F1079" s="216" t="s">
        <v>365</v>
      </c>
      <c r="G1079" s="196" t="s">
        <v>1132</v>
      </c>
      <c r="H1079" s="219">
        <v>10296229</v>
      </c>
      <c r="I1079" s="219">
        <v>10296229</v>
      </c>
      <c r="J1079" s="186" t="s">
        <v>203</v>
      </c>
      <c r="K1079" s="186" t="s">
        <v>204</v>
      </c>
      <c r="L1079" s="198" t="s">
        <v>888</v>
      </c>
    </row>
    <row r="1080" spans="2:12" ht="60">
      <c r="B1080" s="213">
        <v>80111500</v>
      </c>
      <c r="C1080" s="215" t="s">
        <v>1141</v>
      </c>
      <c r="D1080" s="195" t="s">
        <v>43</v>
      </c>
      <c r="E1080" s="195" t="s">
        <v>209</v>
      </c>
      <c r="F1080" s="216" t="s">
        <v>365</v>
      </c>
      <c r="G1080" s="196" t="s">
        <v>1132</v>
      </c>
      <c r="H1080" s="219">
        <v>10999300</v>
      </c>
      <c r="I1080" s="219">
        <v>10999300</v>
      </c>
      <c r="J1080" s="186" t="s">
        <v>203</v>
      </c>
      <c r="K1080" s="186" t="s">
        <v>204</v>
      </c>
      <c r="L1080" s="198" t="s">
        <v>888</v>
      </c>
    </row>
    <row r="1081" spans="2:12" ht="75">
      <c r="B1081" s="213">
        <v>80111500</v>
      </c>
      <c r="C1081" s="215" t="s">
        <v>1140</v>
      </c>
      <c r="D1081" s="195" t="s">
        <v>43</v>
      </c>
      <c r="E1081" s="195" t="s">
        <v>209</v>
      </c>
      <c r="F1081" s="216" t="s">
        <v>365</v>
      </c>
      <c r="G1081" s="196" t="s">
        <v>1132</v>
      </c>
      <c r="H1081" s="219">
        <v>3164291</v>
      </c>
      <c r="I1081" s="219">
        <v>3164291</v>
      </c>
      <c r="J1081" s="186" t="s">
        <v>203</v>
      </c>
      <c r="K1081" s="186" t="s">
        <v>204</v>
      </c>
      <c r="L1081" s="198" t="s">
        <v>888</v>
      </c>
    </row>
    <row r="1082" spans="2:12" ht="75">
      <c r="B1082" s="213">
        <v>80111500</v>
      </c>
      <c r="C1082" s="215" t="s">
        <v>1140</v>
      </c>
      <c r="D1082" s="195" t="s">
        <v>43</v>
      </c>
      <c r="E1082" s="195" t="s">
        <v>209</v>
      </c>
      <c r="F1082" s="216" t="s">
        <v>365</v>
      </c>
      <c r="G1082" s="196" t="s">
        <v>1132</v>
      </c>
      <c r="H1082" s="219">
        <v>8355780</v>
      </c>
      <c r="I1082" s="219">
        <v>8355780</v>
      </c>
      <c r="J1082" s="186" t="s">
        <v>203</v>
      </c>
      <c r="K1082" s="186" t="s">
        <v>204</v>
      </c>
      <c r="L1082" s="198" t="s">
        <v>888</v>
      </c>
    </row>
    <row r="1083" spans="2:12" ht="60">
      <c r="B1083" s="213">
        <v>80111500</v>
      </c>
      <c r="C1083" s="215" t="s">
        <v>1137</v>
      </c>
      <c r="D1083" s="195" t="s">
        <v>43</v>
      </c>
      <c r="E1083" s="195" t="s">
        <v>209</v>
      </c>
      <c r="F1083" s="216" t="s">
        <v>365</v>
      </c>
      <c r="G1083" s="196" t="s">
        <v>1132</v>
      </c>
      <c r="H1083" s="219">
        <v>6261408</v>
      </c>
      <c r="I1083" s="219">
        <v>6261408</v>
      </c>
      <c r="J1083" s="186" t="s">
        <v>203</v>
      </c>
      <c r="K1083" s="186" t="s">
        <v>204</v>
      </c>
      <c r="L1083" s="198" t="s">
        <v>888</v>
      </c>
    </row>
    <row r="1084" spans="2:12" ht="60">
      <c r="B1084" s="213">
        <v>80111500</v>
      </c>
      <c r="C1084" s="215" t="s">
        <v>1134</v>
      </c>
      <c r="D1084" s="195" t="s">
        <v>43</v>
      </c>
      <c r="E1084" s="195" t="s">
        <v>209</v>
      </c>
      <c r="F1084" s="216" t="s">
        <v>365</v>
      </c>
      <c r="G1084" s="196" t="s">
        <v>1132</v>
      </c>
      <c r="H1084" s="219">
        <v>6271270</v>
      </c>
      <c r="I1084" s="219">
        <v>6271270</v>
      </c>
      <c r="J1084" s="186" t="s">
        <v>203</v>
      </c>
      <c r="K1084" s="186" t="s">
        <v>204</v>
      </c>
      <c r="L1084" s="198" t="s">
        <v>888</v>
      </c>
    </row>
    <row r="1085" spans="2:12" ht="45">
      <c r="B1085" s="213">
        <v>80111500</v>
      </c>
      <c r="C1085" s="215" t="s">
        <v>1138</v>
      </c>
      <c r="D1085" s="195" t="s">
        <v>43</v>
      </c>
      <c r="E1085" s="195" t="s">
        <v>209</v>
      </c>
      <c r="F1085" s="216" t="s">
        <v>365</v>
      </c>
      <c r="G1085" s="196" t="s">
        <v>1132</v>
      </c>
      <c r="H1085" s="219">
        <v>4377816</v>
      </c>
      <c r="I1085" s="219">
        <v>4377816</v>
      </c>
      <c r="J1085" s="186" t="s">
        <v>203</v>
      </c>
      <c r="K1085" s="186" t="s">
        <v>204</v>
      </c>
      <c r="L1085" s="198" t="s">
        <v>888</v>
      </c>
    </row>
    <row r="1086" spans="2:12" ht="60">
      <c r="B1086" s="213">
        <v>80111500</v>
      </c>
      <c r="C1086" s="215" t="s">
        <v>1137</v>
      </c>
      <c r="D1086" s="195" t="s">
        <v>43</v>
      </c>
      <c r="E1086" s="195" t="s">
        <v>209</v>
      </c>
      <c r="F1086" s="216" t="s">
        <v>365</v>
      </c>
      <c r="G1086" s="196" t="s">
        <v>1132</v>
      </c>
      <c r="H1086" s="219">
        <v>5957408</v>
      </c>
      <c r="I1086" s="219">
        <v>5957408</v>
      </c>
      <c r="J1086" s="186" t="s">
        <v>203</v>
      </c>
      <c r="K1086" s="186" t="s">
        <v>204</v>
      </c>
      <c r="L1086" s="198" t="s">
        <v>888</v>
      </c>
    </row>
    <row r="1087" spans="2:12" ht="60">
      <c r="B1087" s="213">
        <v>80111500</v>
      </c>
      <c r="C1087" s="215" t="s">
        <v>1142</v>
      </c>
      <c r="D1087" s="195" t="s">
        <v>43</v>
      </c>
      <c r="E1087" s="195" t="s">
        <v>209</v>
      </c>
      <c r="F1087" s="216" t="s">
        <v>365</v>
      </c>
      <c r="G1087" s="196" t="s">
        <v>1132</v>
      </c>
      <c r="H1087" s="219">
        <v>6860436</v>
      </c>
      <c r="I1087" s="219">
        <v>6860436</v>
      </c>
      <c r="J1087" s="186" t="s">
        <v>203</v>
      </c>
      <c r="K1087" s="186" t="s">
        <v>204</v>
      </c>
      <c r="L1087" s="198" t="s">
        <v>888</v>
      </c>
    </row>
    <row r="1088" spans="2:12" ht="75">
      <c r="B1088" s="213">
        <v>80111500</v>
      </c>
      <c r="C1088" s="215" t="s">
        <v>1143</v>
      </c>
      <c r="D1088" s="195" t="s">
        <v>43</v>
      </c>
      <c r="E1088" s="195" t="s">
        <v>209</v>
      </c>
      <c r="F1088" s="216" t="s">
        <v>365</v>
      </c>
      <c r="G1088" s="196" t="s">
        <v>1132</v>
      </c>
      <c r="H1088" s="219">
        <v>8215723</v>
      </c>
      <c r="I1088" s="219">
        <v>8215723</v>
      </c>
      <c r="J1088" s="186" t="s">
        <v>203</v>
      </c>
      <c r="K1088" s="186" t="s">
        <v>204</v>
      </c>
      <c r="L1088" s="198" t="s">
        <v>888</v>
      </c>
    </row>
    <row r="1089" spans="2:12" ht="60">
      <c r="B1089" s="213">
        <v>80111500</v>
      </c>
      <c r="C1089" s="215" t="s">
        <v>1142</v>
      </c>
      <c r="D1089" s="195" t="s">
        <v>43</v>
      </c>
      <c r="E1089" s="195" t="s">
        <v>209</v>
      </c>
      <c r="F1089" s="216" t="s">
        <v>365</v>
      </c>
      <c r="G1089" s="196" t="s">
        <v>1132</v>
      </c>
      <c r="H1089" s="219">
        <v>26054392</v>
      </c>
      <c r="I1089" s="219">
        <v>26054392</v>
      </c>
      <c r="J1089" s="186" t="s">
        <v>203</v>
      </c>
      <c r="K1089" s="186" t="s">
        <v>204</v>
      </c>
      <c r="L1089" s="198" t="s">
        <v>888</v>
      </c>
    </row>
    <row r="1090" spans="2:12" ht="60">
      <c r="B1090" s="213">
        <v>80111500</v>
      </c>
      <c r="C1090" s="215" t="s">
        <v>1142</v>
      </c>
      <c r="D1090" s="195" t="s">
        <v>43</v>
      </c>
      <c r="E1090" s="195" t="s">
        <v>209</v>
      </c>
      <c r="F1090" s="216" t="s">
        <v>365</v>
      </c>
      <c r="G1090" s="196" t="s">
        <v>1132</v>
      </c>
      <c r="H1090" s="219">
        <v>5565408</v>
      </c>
      <c r="I1090" s="219">
        <v>5565408</v>
      </c>
      <c r="J1090" s="186" t="s">
        <v>203</v>
      </c>
      <c r="K1090" s="186" t="s">
        <v>204</v>
      </c>
      <c r="L1090" s="198" t="s">
        <v>888</v>
      </c>
    </row>
    <row r="1091" spans="2:12" ht="60">
      <c r="B1091" s="213">
        <v>80111500</v>
      </c>
      <c r="C1091" s="215" t="s">
        <v>1144</v>
      </c>
      <c r="D1091" s="195" t="s">
        <v>43</v>
      </c>
      <c r="E1091" s="195" t="s">
        <v>209</v>
      </c>
      <c r="F1091" s="216" t="s">
        <v>365</v>
      </c>
      <c r="G1091" s="196" t="s">
        <v>1132</v>
      </c>
      <c r="H1091" s="219">
        <v>6865088</v>
      </c>
      <c r="I1091" s="219">
        <v>6865088</v>
      </c>
      <c r="J1091" s="186" t="s">
        <v>203</v>
      </c>
      <c r="K1091" s="186" t="s">
        <v>204</v>
      </c>
      <c r="L1091" s="198" t="s">
        <v>888</v>
      </c>
    </row>
    <row r="1092" spans="2:12" ht="75">
      <c r="B1092" s="213">
        <v>72121400</v>
      </c>
      <c r="C1092" s="215" t="s">
        <v>557</v>
      </c>
      <c r="D1092" s="195">
        <v>43252</v>
      </c>
      <c r="E1092" s="195" t="s">
        <v>209</v>
      </c>
      <c r="F1092" s="216" t="s">
        <v>508</v>
      </c>
      <c r="G1092" s="196" t="s">
        <v>558</v>
      </c>
      <c r="H1092" s="219">
        <v>1901977561</v>
      </c>
      <c r="I1092" s="219">
        <v>2016096214.66</v>
      </c>
      <c r="J1092" s="197" t="s">
        <v>1145</v>
      </c>
      <c r="K1092" s="197">
        <v>0</v>
      </c>
      <c r="L1092" s="198" t="s">
        <v>1146</v>
      </c>
    </row>
    <row r="1093" spans="2:12" ht="60">
      <c r="B1093" s="213">
        <v>81101500</v>
      </c>
      <c r="C1093" s="215" t="s">
        <v>559</v>
      </c>
      <c r="D1093" s="195">
        <v>43191</v>
      </c>
      <c r="E1093" s="195" t="s">
        <v>464</v>
      </c>
      <c r="F1093" s="216" t="s">
        <v>234</v>
      </c>
      <c r="G1093" s="196" t="s">
        <v>560</v>
      </c>
      <c r="H1093" s="219">
        <v>290000000</v>
      </c>
      <c r="I1093" s="219">
        <v>307400000</v>
      </c>
      <c r="J1093" s="197" t="s">
        <v>1147</v>
      </c>
      <c r="K1093" s="197">
        <v>0</v>
      </c>
      <c r="L1093" s="198" t="s">
        <v>1148</v>
      </c>
    </row>
    <row r="1094" spans="2:12" ht="45">
      <c r="B1094" s="213">
        <v>72121400</v>
      </c>
      <c r="C1094" s="215" t="s">
        <v>561</v>
      </c>
      <c r="D1094" s="195">
        <v>43191</v>
      </c>
      <c r="E1094" s="195" t="s">
        <v>464</v>
      </c>
      <c r="F1094" s="216" t="s">
        <v>508</v>
      </c>
      <c r="G1094" s="196" t="s">
        <v>562</v>
      </c>
      <c r="H1094" s="219">
        <v>365666366</v>
      </c>
      <c r="I1094" s="219">
        <v>387606347.96</v>
      </c>
      <c r="J1094" s="197" t="s">
        <v>1149</v>
      </c>
      <c r="K1094" s="197">
        <v>0</v>
      </c>
      <c r="L1094" s="198" t="s">
        <v>1148</v>
      </c>
    </row>
    <row r="1095" spans="2:12" ht="45">
      <c r="B1095" s="213">
        <v>81101500</v>
      </c>
      <c r="C1095" s="215" t="s">
        <v>563</v>
      </c>
      <c r="D1095" s="195">
        <v>43252</v>
      </c>
      <c r="E1095" s="195" t="s">
        <v>464</v>
      </c>
      <c r="F1095" s="216" t="s">
        <v>508</v>
      </c>
      <c r="G1095" s="196" t="s">
        <v>562</v>
      </c>
      <c r="H1095" s="219">
        <v>60000000</v>
      </c>
      <c r="I1095" s="219">
        <v>63600000</v>
      </c>
      <c r="J1095" s="197" t="s">
        <v>1150</v>
      </c>
      <c r="K1095" s="197">
        <v>0</v>
      </c>
      <c r="L1095" s="198" t="s">
        <v>1148</v>
      </c>
    </row>
    <row r="1096" spans="2:12" ht="45">
      <c r="B1096" s="213">
        <v>72121400</v>
      </c>
      <c r="C1096" s="215" t="s">
        <v>564</v>
      </c>
      <c r="D1096" s="195">
        <v>43252</v>
      </c>
      <c r="E1096" s="195" t="s">
        <v>464</v>
      </c>
      <c r="F1096" s="216" t="s">
        <v>508</v>
      </c>
      <c r="G1096" s="196" t="s">
        <v>565</v>
      </c>
      <c r="H1096" s="219">
        <v>370000000</v>
      </c>
      <c r="I1096" s="219">
        <v>392200000</v>
      </c>
      <c r="J1096" s="197" t="s">
        <v>1151</v>
      </c>
      <c r="K1096" s="197">
        <v>0</v>
      </c>
      <c r="L1096" s="198" t="s">
        <v>1148</v>
      </c>
    </row>
    <row r="1097" spans="2:12" ht="45">
      <c r="B1097" s="213">
        <v>72121400</v>
      </c>
      <c r="C1097" s="215" t="s">
        <v>566</v>
      </c>
      <c r="D1097" s="195">
        <v>43191</v>
      </c>
      <c r="E1097" s="195" t="s">
        <v>464</v>
      </c>
      <c r="F1097" s="216" t="s">
        <v>508</v>
      </c>
      <c r="G1097" s="196" t="s">
        <v>211</v>
      </c>
      <c r="H1097" s="219">
        <v>625447968</v>
      </c>
      <c r="I1097" s="219">
        <v>662974846.08</v>
      </c>
      <c r="J1097" s="197" t="s">
        <v>1147</v>
      </c>
      <c r="K1097" s="197">
        <v>0</v>
      </c>
      <c r="L1097" s="198" t="s">
        <v>1148</v>
      </c>
    </row>
    <row r="1098" spans="2:12" ht="45">
      <c r="B1098" s="213">
        <v>72121400</v>
      </c>
      <c r="C1098" s="215" t="s">
        <v>567</v>
      </c>
      <c r="D1098" s="195">
        <v>43252</v>
      </c>
      <c r="E1098" s="195" t="s">
        <v>464</v>
      </c>
      <c r="F1098" s="216" t="s">
        <v>508</v>
      </c>
      <c r="G1098" s="196" t="s">
        <v>211</v>
      </c>
      <c r="H1098" s="219">
        <v>125000000</v>
      </c>
      <c r="I1098" s="219">
        <v>132500000</v>
      </c>
      <c r="J1098" s="197" t="s">
        <v>1151</v>
      </c>
      <c r="K1098" s="197">
        <v>0</v>
      </c>
      <c r="L1098" s="198" t="s">
        <v>1148</v>
      </c>
    </row>
    <row r="1099" spans="2:12" ht="45">
      <c r="B1099" s="213">
        <v>72121400</v>
      </c>
      <c r="C1099" s="215" t="s">
        <v>568</v>
      </c>
      <c r="D1099" s="195">
        <v>43252</v>
      </c>
      <c r="E1099" s="195" t="s">
        <v>464</v>
      </c>
      <c r="F1099" s="216" t="s">
        <v>508</v>
      </c>
      <c r="G1099" s="196" t="s">
        <v>211</v>
      </c>
      <c r="H1099" s="219">
        <v>125000000</v>
      </c>
      <c r="I1099" s="219">
        <v>132500000</v>
      </c>
      <c r="J1099" s="197" t="s">
        <v>1151</v>
      </c>
      <c r="K1099" s="197">
        <v>0</v>
      </c>
      <c r="L1099" s="198" t="s">
        <v>1148</v>
      </c>
    </row>
    <row r="1100" spans="2:12" ht="45">
      <c r="B1100" s="213">
        <v>72121400</v>
      </c>
      <c r="C1100" s="215" t="s">
        <v>569</v>
      </c>
      <c r="D1100" s="195">
        <v>43252</v>
      </c>
      <c r="E1100" s="195" t="s">
        <v>464</v>
      </c>
      <c r="F1100" s="216" t="s">
        <v>508</v>
      </c>
      <c r="G1100" s="196" t="s">
        <v>211</v>
      </c>
      <c r="H1100" s="219">
        <v>160000000</v>
      </c>
      <c r="I1100" s="219">
        <v>169600000</v>
      </c>
      <c r="J1100" s="197" t="s">
        <v>1151</v>
      </c>
      <c r="K1100" s="197">
        <v>0</v>
      </c>
      <c r="L1100" s="198" t="s">
        <v>1148</v>
      </c>
    </row>
    <row r="1101" spans="2:12" ht="105">
      <c r="B1101" s="213">
        <v>81101500</v>
      </c>
      <c r="C1101" s="215" t="s">
        <v>570</v>
      </c>
      <c r="D1101" s="195">
        <v>43252</v>
      </c>
      <c r="E1101" s="195" t="s">
        <v>464</v>
      </c>
      <c r="F1101" s="216" t="s">
        <v>234</v>
      </c>
      <c r="G1101" s="196" t="s">
        <v>211</v>
      </c>
      <c r="H1101" s="219">
        <v>39509000</v>
      </c>
      <c r="I1101" s="219">
        <v>41879540</v>
      </c>
      <c r="J1101" s="197" t="s">
        <v>1151</v>
      </c>
      <c r="K1101" s="197">
        <v>0</v>
      </c>
      <c r="L1101" s="198" t="s">
        <v>1148</v>
      </c>
    </row>
    <row r="1102" spans="2:12" ht="45">
      <c r="B1102" s="213">
        <v>72121400</v>
      </c>
      <c r="C1102" s="215" t="s">
        <v>571</v>
      </c>
      <c r="D1102" s="195">
        <v>43252</v>
      </c>
      <c r="E1102" s="195" t="s">
        <v>238</v>
      </c>
      <c r="F1102" s="216" t="s">
        <v>572</v>
      </c>
      <c r="G1102" s="196" t="s">
        <v>558</v>
      </c>
      <c r="H1102" s="219">
        <v>1311417253</v>
      </c>
      <c r="I1102" s="219">
        <v>1390102288.18</v>
      </c>
      <c r="J1102" s="197" t="s">
        <v>1152</v>
      </c>
      <c r="K1102" s="197">
        <v>0</v>
      </c>
      <c r="L1102" s="198" t="s">
        <v>1148</v>
      </c>
    </row>
    <row r="1103" spans="2:12" ht="60">
      <c r="B1103" s="213">
        <v>72121400</v>
      </c>
      <c r="C1103" s="215" t="s">
        <v>573</v>
      </c>
      <c r="D1103" s="195">
        <v>43252</v>
      </c>
      <c r="E1103" s="195" t="s">
        <v>464</v>
      </c>
      <c r="F1103" s="216" t="s">
        <v>572</v>
      </c>
      <c r="G1103" s="196" t="s">
        <v>558</v>
      </c>
      <c r="H1103" s="219">
        <v>1391781352</v>
      </c>
      <c r="I1103" s="219">
        <v>1475288233.12</v>
      </c>
      <c r="J1103" s="197" t="s">
        <v>1152</v>
      </c>
      <c r="K1103" s="197">
        <v>0</v>
      </c>
      <c r="L1103" s="198" t="s">
        <v>1148</v>
      </c>
    </row>
    <row r="1104" spans="2:12" ht="45">
      <c r="B1104" s="213">
        <v>72121400</v>
      </c>
      <c r="C1104" s="215" t="s">
        <v>574</v>
      </c>
      <c r="D1104" s="195">
        <v>43191</v>
      </c>
      <c r="E1104" s="195" t="s">
        <v>464</v>
      </c>
      <c r="F1104" s="216" t="s">
        <v>508</v>
      </c>
      <c r="G1104" s="196" t="s">
        <v>558</v>
      </c>
      <c r="H1104" s="219">
        <v>306744925</v>
      </c>
      <c r="I1104" s="219">
        <v>325149620.5</v>
      </c>
      <c r="J1104" s="197" t="s">
        <v>1149</v>
      </c>
      <c r="K1104" s="197">
        <v>0</v>
      </c>
      <c r="L1104" s="198" t="s">
        <v>1148</v>
      </c>
    </row>
    <row r="1105" spans="2:12" ht="30">
      <c r="B1105" s="213">
        <v>72121400</v>
      </c>
      <c r="C1105" s="215" t="s">
        <v>575</v>
      </c>
      <c r="D1105" s="195">
        <v>43252</v>
      </c>
      <c r="E1105" s="195" t="s">
        <v>464</v>
      </c>
      <c r="F1105" s="216" t="s">
        <v>572</v>
      </c>
      <c r="G1105" s="196" t="s">
        <v>558</v>
      </c>
      <c r="H1105" s="219">
        <v>882319705</v>
      </c>
      <c r="I1105" s="219">
        <v>935258887.3</v>
      </c>
      <c r="J1105" s="197" t="s">
        <v>1149</v>
      </c>
      <c r="K1105" s="197">
        <v>0</v>
      </c>
      <c r="L1105" s="198" t="s">
        <v>1148</v>
      </c>
    </row>
    <row r="1106" spans="2:12" ht="60">
      <c r="B1106" s="213">
        <v>72121400</v>
      </c>
      <c r="C1106" s="215" t="s">
        <v>576</v>
      </c>
      <c r="D1106" s="195">
        <v>43374</v>
      </c>
      <c r="E1106" s="195" t="s">
        <v>238</v>
      </c>
      <c r="F1106" s="216" t="s">
        <v>572</v>
      </c>
      <c r="G1106" s="196" t="s">
        <v>577</v>
      </c>
      <c r="H1106" s="219">
        <v>3500000000</v>
      </c>
      <c r="I1106" s="219">
        <v>3710000000</v>
      </c>
      <c r="J1106" s="197" t="s">
        <v>1153</v>
      </c>
      <c r="K1106" s="197">
        <v>0</v>
      </c>
      <c r="L1106" s="198" t="s">
        <v>1148</v>
      </c>
    </row>
    <row r="1107" spans="2:12" ht="45">
      <c r="B1107" s="213">
        <v>72121400</v>
      </c>
      <c r="C1107" s="215" t="s">
        <v>578</v>
      </c>
      <c r="D1107" s="195">
        <v>43252</v>
      </c>
      <c r="E1107" s="195" t="s">
        <v>464</v>
      </c>
      <c r="F1107" s="216" t="s">
        <v>508</v>
      </c>
      <c r="G1107" s="196" t="s">
        <v>558</v>
      </c>
      <c r="H1107" s="219">
        <v>291460184</v>
      </c>
      <c r="I1107" s="219">
        <v>308947795.04</v>
      </c>
      <c r="J1107" s="197" t="s">
        <v>1149</v>
      </c>
      <c r="K1107" s="197">
        <v>0</v>
      </c>
      <c r="L1107" s="198" t="s">
        <v>1148</v>
      </c>
    </row>
    <row r="1108" spans="2:12" ht="45">
      <c r="B1108" s="213">
        <v>72121400</v>
      </c>
      <c r="C1108" s="215" t="s">
        <v>579</v>
      </c>
      <c r="D1108" s="195">
        <v>43252</v>
      </c>
      <c r="E1108" s="195" t="s">
        <v>464</v>
      </c>
      <c r="F1108" s="216" t="s">
        <v>508</v>
      </c>
      <c r="G1108" s="196" t="s">
        <v>211</v>
      </c>
      <c r="H1108" s="219">
        <v>103095378</v>
      </c>
      <c r="I1108" s="219">
        <v>109281100.68</v>
      </c>
      <c r="J1108" s="197" t="s">
        <v>1151</v>
      </c>
      <c r="K1108" s="197">
        <v>0</v>
      </c>
      <c r="L1108" s="198" t="s">
        <v>1148</v>
      </c>
    </row>
    <row r="1109" spans="2:12" ht="30">
      <c r="B1109" s="213">
        <v>72121400</v>
      </c>
      <c r="C1109" s="215" t="s">
        <v>580</v>
      </c>
      <c r="D1109" s="195">
        <v>43252</v>
      </c>
      <c r="E1109" s="195" t="s">
        <v>464</v>
      </c>
      <c r="F1109" s="216" t="s">
        <v>510</v>
      </c>
      <c r="G1109" s="196" t="s">
        <v>211</v>
      </c>
      <c r="H1109" s="219">
        <v>27614133</v>
      </c>
      <c r="I1109" s="219">
        <v>29270980.98</v>
      </c>
      <c r="J1109" s="197" t="s">
        <v>1147</v>
      </c>
      <c r="K1109" s="197">
        <v>0</v>
      </c>
      <c r="L1109" s="198" t="s">
        <v>1148</v>
      </c>
    </row>
    <row r="1110" spans="2:12" ht="45">
      <c r="B1110" s="213">
        <v>72121400</v>
      </c>
      <c r="C1110" s="215" t="s">
        <v>581</v>
      </c>
      <c r="D1110" s="195">
        <v>43374</v>
      </c>
      <c r="E1110" s="195" t="s">
        <v>464</v>
      </c>
      <c r="F1110" s="216" t="s">
        <v>508</v>
      </c>
      <c r="G1110" s="196" t="s">
        <v>458</v>
      </c>
      <c r="H1110" s="219">
        <v>750000000</v>
      </c>
      <c r="I1110" s="219">
        <v>795000000</v>
      </c>
      <c r="J1110" s="197" t="s">
        <v>1154</v>
      </c>
      <c r="K1110" s="197">
        <v>0</v>
      </c>
      <c r="L1110" s="198" t="s">
        <v>1148</v>
      </c>
    </row>
    <row r="1111" spans="2:12" ht="45">
      <c r="B1111" s="213">
        <v>72121400</v>
      </c>
      <c r="C1111" s="215" t="s">
        <v>582</v>
      </c>
      <c r="D1111" s="195">
        <v>43374</v>
      </c>
      <c r="E1111" s="195" t="s">
        <v>464</v>
      </c>
      <c r="F1111" s="216" t="s">
        <v>508</v>
      </c>
      <c r="G1111" s="196" t="s">
        <v>211</v>
      </c>
      <c r="H1111" s="219">
        <v>270000000</v>
      </c>
      <c r="I1111" s="219">
        <v>286200000</v>
      </c>
      <c r="J1111" s="197" t="s">
        <v>1150</v>
      </c>
      <c r="K1111" s="197">
        <v>0</v>
      </c>
      <c r="L1111" s="198" t="s">
        <v>1148</v>
      </c>
    </row>
    <row r="1112" spans="2:12" ht="45">
      <c r="B1112" s="213">
        <v>81101500</v>
      </c>
      <c r="C1112" s="215" t="s">
        <v>583</v>
      </c>
      <c r="D1112" s="195">
        <v>43374</v>
      </c>
      <c r="E1112" s="195" t="s">
        <v>464</v>
      </c>
      <c r="F1112" s="216" t="s">
        <v>460</v>
      </c>
      <c r="G1112" s="196" t="s">
        <v>211</v>
      </c>
      <c r="H1112" s="219">
        <v>20000000</v>
      </c>
      <c r="I1112" s="219">
        <v>21200000</v>
      </c>
      <c r="J1112" s="197" t="s">
        <v>1150</v>
      </c>
      <c r="K1112" s="197">
        <v>0</v>
      </c>
      <c r="L1112" s="198" t="s">
        <v>1148</v>
      </c>
    </row>
    <row r="1113" spans="2:12" ht="45">
      <c r="B1113" s="213">
        <v>72121400</v>
      </c>
      <c r="C1113" s="215" t="s">
        <v>584</v>
      </c>
      <c r="D1113" s="195">
        <v>43374</v>
      </c>
      <c r="E1113" s="195" t="s">
        <v>464</v>
      </c>
      <c r="F1113" s="216" t="s">
        <v>508</v>
      </c>
      <c r="G1113" s="196" t="s">
        <v>211</v>
      </c>
      <c r="H1113" s="219">
        <v>149654588</v>
      </c>
      <c r="I1113" s="219">
        <v>158633863.28</v>
      </c>
      <c r="J1113" s="197" t="s">
        <v>1150</v>
      </c>
      <c r="K1113" s="197">
        <v>0</v>
      </c>
      <c r="L1113" s="198" t="s">
        <v>1148</v>
      </c>
    </row>
    <row r="1114" spans="2:12" ht="45">
      <c r="B1114" s="213">
        <v>72121400</v>
      </c>
      <c r="C1114" s="215" t="s">
        <v>585</v>
      </c>
      <c r="D1114" s="195">
        <v>43191</v>
      </c>
      <c r="E1114" s="195" t="s">
        <v>464</v>
      </c>
      <c r="F1114" s="216" t="s">
        <v>508</v>
      </c>
      <c r="G1114" s="196" t="s">
        <v>211</v>
      </c>
      <c r="H1114" s="219">
        <v>380000000</v>
      </c>
      <c r="I1114" s="219">
        <v>402800000</v>
      </c>
      <c r="J1114" s="197" t="s">
        <v>1155</v>
      </c>
      <c r="K1114" s="197">
        <v>0</v>
      </c>
      <c r="L1114" s="198" t="s">
        <v>1148</v>
      </c>
    </row>
    <row r="1115" spans="2:12" ht="45">
      <c r="B1115" s="213">
        <v>72121400</v>
      </c>
      <c r="C1115" s="215" t="s">
        <v>586</v>
      </c>
      <c r="D1115" s="195">
        <v>43313</v>
      </c>
      <c r="E1115" s="195" t="s">
        <v>209</v>
      </c>
      <c r="F1115" s="216" t="s">
        <v>572</v>
      </c>
      <c r="G1115" s="196" t="s">
        <v>211</v>
      </c>
      <c r="H1115" s="219">
        <v>1000000000</v>
      </c>
      <c r="I1115" s="219">
        <v>1060000000</v>
      </c>
      <c r="J1115" s="197" t="s">
        <v>1155</v>
      </c>
      <c r="K1115" s="197">
        <v>0</v>
      </c>
      <c r="L1115" s="198" t="s">
        <v>1148</v>
      </c>
    </row>
    <row r="1116" spans="2:12" ht="60">
      <c r="B1116" s="213">
        <v>72121400</v>
      </c>
      <c r="C1116" s="215" t="s">
        <v>587</v>
      </c>
      <c r="D1116" s="195">
        <v>43252</v>
      </c>
      <c r="E1116" s="195" t="s">
        <v>205</v>
      </c>
      <c r="F1116" s="216" t="s">
        <v>572</v>
      </c>
      <c r="G1116" s="196" t="s">
        <v>211</v>
      </c>
      <c r="H1116" s="219">
        <v>1160000000</v>
      </c>
      <c r="I1116" s="219">
        <v>1229600000</v>
      </c>
      <c r="J1116" s="197" t="s">
        <v>1156</v>
      </c>
      <c r="K1116" s="197">
        <v>0</v>
      </c>
      <c r="L1116" s="198" t="s">
        <v>1148</v>
      </c>
    </row>
    <row r="1117" spans="2:12" ht="45">
      <c r="B1117" s="213">
        <v>72121400</v>
      </c>
      <c r="C1117" s="215" t="s">
        <v>588</v>
      </c>
      <c r="D1117" s="195">
        <v>43374</v>
      </c>
      <c r="E1117" s="195" t="s">
        <v>464</v>
      </c>
      <c r="F1117" s="216" t="s">
        <v>234</v>
      </c>
      <c r="G1117" s="196" t="s">
        <v>211</v>
      </c>
      <c r="H1117" s="219">
        <v>40000000</v>
      </c>
      <c r="I1117" s="219">
        <v>42400000</v>
      </c>
      <c r="J1117" s="197" t="s">
        <v>1150</v>
      </c>
      <c r="K1117" s="197">
        <v>0</v>
      </c>
      <c r="L1117" s="198" t="s">
        <v>1148</v>
      </c>
    </row>
    <row r="1118" spans="2:12" ht="45">
      <c r="B1118" s="213">
        <v>72121400</v>
      </c>
      <c r="C1118" s="215" t="s">
        <v>589</v>
      </c>
      <c r="D1118" s="195">
        <v>43374</v>
      </c>
      <c r="E1118" s="195" t="s">
        <v>464</v>
      </c>
      <c r="F1118" s="216" t="s">
        <v>508</v>
      </c>
      <c r="G1118" s="196" t="s">
        <v>211</v>
      </c>
      <c r="H1118" s="219">
        <v>60000000</v>
      </c>
      <c r="I1118" s="219">
        <v>63600000</v>
      </c>
      <c r="J1118" s="197" t="s">
        <v>1150</v>
      </c>
      <c r="K1118" s="197">
        <v>0</v>
      </c>
      <c r="L1118" s="198" t="s">
        <v>1148</v>
      </c>
    </row>
    <row r="1119" spans="2:12" ht="45">
      <c r="B1119" s="213">
        <v>72121400</v>
      </c>
      <c r="C1119" s="215" t="s">
        <v>590</v>
      </c>
      <c r="D1119" s="195">
        <v>43282</v>
      </c>
      <c r="E1119" s="195" t="s">
        <v>209</v>
      </c>
      <c r="F1119" s="216" t="s">
        <v>508</v>
      </c>
      <c r="G1119" s="196" t="s">
        <v>211</v>
      </c>
      <c r="H1119" s="219">
        <v>424887274.9</v>
      </c>
      <c r="I1119" s="219">
        <v>450380511.39</v>
      </c>
      <c r="J1119" s="197" t="s">
        <v>1147</v>
      </c>
      <c r="K1119" s="197">
        <v>0</v>
      </c>
      <c r="L1119" s="198" t="s">
        <v>1148</v>
      </c>
    </row>
    <row r="1120" spans="2:12" ht="60">
      <c r="B1120" s="213">
        <v>80111500</v>
      </c>
      <c r="C1120" s="215" t="s">
        <v>1157</v>
      </c>
      <c r="D1120" s="195">
        <v>43101</v>
      </c>
      <c r="E1120" s="195" t="s">
        <v>468</v>
      </c>
      <c r="F1120" s="216" t="s">
        <v>469</v>
      </c>
      <c r="G1120" s="196" t="s">
        <v>211</v>
      </c>
      <c r="H1120" s="219">
        <v>25000000</v>
      </c>
      <c r="I1120" s="219">
        <v>26500000</v>
      </c>
      <c r="J1120" s="197" t="s">
        <v>1158</v>
      </c>
      <c r="K1120" s="197">
        <v>0</v>
      </c>
      <c r="L1120" s="198" t="s">
        <v>1148</v>
      </c>
    </row>
    <row r="1121" spans="2:12" ht="60">
      <c r="B1121" s="213">
        <v>80111500</v>
      </c>
      <c r="C1121" s="215" t="s">
        <v>1159</v>
      </c>
      <c r="D1121" s="195">
        <v>43101</v>
      </c>
      <c r="E1121" s="195" t="s">
        <v>468</v>
      </c>
      <c r="F1121" s="216" t="s">
        <v>469</v>
      </c>
      <c r="G1121" s="196" t="s">
        <v>211</v>
      </c>
      <c r="H1121" s="219">
        <v>45600000</v>
      </c>
      <c r="I1121" s="219">
        <v>48336000</v>
      </c>
      <c r="J1121" s="197" t="s">
        <v>1158</v>
      </c>
      <c r="K1121" s="197">
        <v>0</v>
      </c>
      <c r="L1121" s="198" t="s">
        <v>1148</v>
      </c>
    </row>
    <row r="1122" spans="2:12" ht="45">
      <c r="B1122" s="213">
        <v>80111500</v>
      </c>
      <c r="C1122" s="215" t="s">
        <v>1160</v>
      </c>
      <c r="D1122" s="195">
        <v>43101</v>
      </c>
      <c r="E1122" s="195" t="s">
        <v>468</v>
      </c>
      <c r="F1122" s="216" t="s">
        <v>469</v>
      </c>
      <c r="G1122" s="196" t="s">
        <v>211</v>
      </c>
      <c r="H1122" s="219">
        <v>45600000</v>
      </c>
      <c r="I1122" s="219">
        <v>48336000</v>
      </c>
      <c r="J1122" s="197" t="s">
        <v>1161</v>
      </c>
      <c r="K1122" s="197">
        <v>0</v>
      </c>
      <c r="L1122" s="198" t="s">
        <v>1148</v>
      </c>
    </row>
    <row r="1123" spans="2:12" ht="45">
      <c r="B1123" s="213">
        <v>80111500</v>
      </c>
      <c r="C1123" s="215" t="s">
        <v>1160</v>
      </c>
      <c r="D1123" s="195">
        <v>43101</v>
      </c>
      <c r="E1123" s="195" t="s">
        <v>468</v>
      </c>
      <c r="F1123" s="216" t="s">
        <v>469</v>
      </c>
      <c r="G1123" s="196" t="s">
        <v>211</v>
      </c>
      <c r="H1123" s="219">
        <v>45600000</v>
      </c>
      <c r="I1123" s="219">
        <v>48336000</v>
      </c>
      <c r="J1123" s="197" t="s">
        <v>1158</v>
      </c>
      <c r="K1123" s="197">
        <v>0</v>
      </c>
      <c r="L1123" s="198" t="s">
        <v>1148</v>
      </c>
    </row>
    <row r="1124" spans="2:12" ht="60">
      <c r="B1124" s="213">
        <v>80111500</v>
      </c>
      <c r="C1124" s="215" t="s">
        <v>1162</v>
      </c>
      <c r="D1124" s="195">
        <v>43101</v>
      </c>
      <c r="E1124" s="195" t="s">
        <v>468</v>
      </c>
      <c r="F1124" s="216" t="s">
        <v>469</v>
      </c>
      <c r="G1124" s="196" t="s">
        <v>211</v>
      </c>
      <c r="H1124" s="219">
        <v>49000000</v>
      </c>
      <c r="I1124" s="219">
        <v>51940000</v>
      </c>
      <c r="J1124" s="197" t="s">
        <v>1158</v>
      </c>
      <c r="K1124" s="197">
        <v>0</v>
      </c>
      <c r="L1124" s="198" t="s">
        <v>1148</v>
      </c>
    </row>
    <row r="1125" spans="2:12" ht="45">
      <c r="B1125" s="213">
        <v>80111500</v>
      </c>
      <c r="C1125" s="215" t="s">
        <v>1163</v>
      </c>
      <c r="D1125" s="195">
        <v>43101</v>
      </c>
      <c r="E1125" s="195" t="s">
        <v>468</v>
      </c>
      <c r="F1125" s="216" t="s">
        <v>469</v>
      </c>
      <c r="G1125" s="196" t="s">
        <v>211</v>
      </c>
      <c r="H1125" s="219">
        <v>30000000</v>
      </c>
      <c r="I1125" s="219">
        <v>31800000</v>
      </c>
      <c r="J1125" s="197" t="s">
        <v>1158</v>
      </c>
      <c r="K1125" s="197">
        <v>0</v>
      </c>
      <c r="L1125" s="198" t="s">
        <v>1148</v>
      </c>
    </row>
    <row r="1126" spans="2:12" ht="60">
      <c r="B1126" s="213">
        <v>72121400</v>
      </c>
      <c r="C1126" s="215" t="s">
        <v>593</v>
      </c>
      <c r="D1126" s="195">
        <v>43132</v>
      </c>
      <c r="E1126" s="195" t="s">
        <v>40</v>
      </c>
      <c r="F1126" s="216" t="s">
        <v>572</v>
      </c>
      <c r="G1126" s="196" t="s">
        <v>458</v>
      </c>
      <c r="H1126" s="219">
        <v>1267633333.33</v>
      </c>
      <c r="I1126" s="219">
        <v>1343691333.33</v>
      </c>
      <c r="J1126" s="197" t="s">
        <v>1164</v>
      </c>
      <c r="K1126" s="197">
        <v>0</v>
      </c>
      <c r="L1126" s="198" t="s">
        <v>1148</v>
      </c>
    </row>
    <row r="1127" spans="2:12" ht="90">
      <c r="B1127" s="213">
        <v>81101500</v>
      </c>
      <c r="C1127" s="215" t="s">
        <v>594</v>
      </c>
      <c r="D1127" s="195">
        <v>43132</v>
      </c>
      <c r="E1127" s="195" t="s">
        <v>40</v>
      </c>
      <c r="F1127" s="216" t="s">
        <v>460</v>
      </c>
      <c r="G1127" s="196" t="s">
        <v>458</v>
      </c>
      <c r="H1127" s="219">
        <v>101410666.67</v>
      </c>
      <c r="I1127" s="219">
        <v>107495306.67</v>
      </c>
      <c r="J1127" s="197" t="s">
        <v>1164</v>
      </c>
      <c r="K1127" s="197">
        <v>0</v>
      </c>
      <c r="L1127" s="198" t="s">
        <v>1148</v>
      </c>
    </row>
    <row r="1128" spans="2:12" ht="75">
      <c r="B1128" s="213">
        <v>81101500</v>
      </c>
      <c r="C1128" s="215" t="s">
        <v>595</v>
      </c>
      <c r="D1128" s="195">
        <v>43132</v>
      </c>
      <c r="E1128" s="195" t="s">
        <v>40</v>
      </c>
      <c r="F1128" s="216" t="s">
        <v>460</v>
      </c>
      <c r="G1128" s="196" t="s">
        <v>458</v>
      </c>
      <c r="H1128" s="219">
        <v>309080177</v>
      </c>
      <c r="I1128" s="219">
        <v>327624987.62</v>
      </c>
      <c r="J1128" s="197" t="s">
        <v>1164</v>
      </c>
      <c r="K1128" s="197">
        <v>0</v>
      </c>
      <c r="L1128" s="198" t="s">
        <v>1148</v>
      </c>
    </row>
    <row r="1129" spans="2:12" ht="30">
      <c r="B1129" s="213">
        <v>81101500</v>
      </c>
      <c r="C1129" s="215" t="s">
        <v>596</v>
      </c>
      <c r="D1129" s="195">
        <v>43252</v>
      </c>
      <c r="E1129" s="195" t="s">
        <v>209</v>
      </c>
      <c r="F1129" s="216" t="s">
        <v>460</v>
      </c>
      <c r="G1129" s="196" t="s">
        <v>396</v>
      </c>
      <c r="H1129" s="219">
        <v>1048027822</v>
      </c>
      <c r="I1129" s="219">
        <v>1110909491.32</v>
      </c>
      <c r="J1129" s="197" t="s">
        <v>1147</v>
      </c>
      <c r="K1129" s="197">
        <v>0</v>
      </c>
      <c r="L1129" s="198" t="s">
        <v>1148</v>
      </c>
    </row>
    <row r="1130" spans="2:12" ht="75">
      <c r="B1130" s="213">
        <v>81101500</v>
      </c>
      <c r="C1130" s="215" t="s">
        <v>597</v>
      </c>
      <c r="D1130" s="195">
        <v>43132</v>
      </c>
      <c r="E1130" s="195" t="s">
        <v>209</v>
      </c>
      <c r="F1130" s="216" t="s">
        <v>460</v>
      </c>
      <c r="G1130" s="196" t="s">
        <v>458</v>
      </c>
      <c r="H1130" s="219">
        <v>193514136</v>
      </c>
      <c r="I1130" s="219">
        <v>205124984.16</v>
      </c>
      <c r="J1130" s="197" t="s">
        <v>1164</v>
      </c>
      <c r="K1130" s="197">
        <v>0</v>
      </c>
      <c r="L1130" s="198" t="s">
        <v>1148</v>
      </c>
    </row>
    <row r="1131" spans="2:12" ht="75">
      <c r="B1131" s="213">
        <v>81101500</v>
      </c>
      <c r="C1131" s="215" t="s">
        <v>598</v>
      </c>
      <c r="D1131" s="195">
        <v>43132</v>
      </c>
      <c r="E1131" s="195" t="s">
        <v>518</v>
      </c>
      <c r="F1131" s="216" t="s">
        <v>234</v>
      </c>
      <c r="G1131" s="196" t="s">
        <v>599</v>
      </c>
      <c r="H1131" s="219">
        <v>33255599</v>
      </c>
      <c r="I1131" s="219">
        <v>35250934.94</v>
      </c>
      <c r="J1131" s="197" t="s">
        <v>1147</v>
      </c>
      <c r="K1131" s="197">
        <v>0</v>
      </c>
      <c r="L1131" s="198" t="s">
        <v>1148</v>
      </c>
    </row>
    <row r="1132" spans="2:12" ht="60">
      <c r="B1132" s="213">
        <v>72121400</v>
      </c>
      <c r="C1132" s="215" t="s">
        <v>600</v>
      </c>
      <c r="D1132" s="195">
        <v>43221</v>
      </c>
      <c r="E1132" s="195" t="s">
        <v>40</v>
      </c>
      <c r="F1132" s="216" t="s">
        <v>572</v>
      </c>
      <c r="G1132" s="196" t="s">
        <v>458</v>
      </c>
      <c r="H1132" s="219">
        <v>8869662649</v>
      </c>
      <c r="I1132" s="219">
        <v>9401842407.94</v>
      </c>
      <c r="J1132" s="197" t="s">
        <v>1153</v>
      </c>
      <c r="K1132" s="197">
        <v>0</v>
      </c>
      <c r="L1132" s="198" t="s">
        <v>1148</v>
      </c>
    </row>
    <row r="1133" spans="2:12" ht="45">
      <c r="B1133" s="213">
        <v>72121400</v>
      </c>
      <c r="C1133" s="215" t="s">
        <v>601</v>
      </c>
      <c r="D1133" s="195">
        <v>43221</v>
      </c>
      <c r="E1133" s="195" t="s">
        <v>464</v>
      </c>
      <c r="F1133" s="216" t="s">
        <v>508</v>
      </c>
      <c r="G1133" s="196" t="s">
        <v>211</v>
      </c>
      <c r="H1133" s="219">
        <v>485279127</v>
      </c>
      <c r="I1133" s="219">
        <v>514395874.62</v>
      </c>
      <c r="J1133" s="197" t="s">
        <v>1149</v>
      </c>
      <c r="K1133" s="197">
        <v>0</v>
      </c>
      <c r="L1133" s="198" t="s">
        <v>1148</v>
      </c>
    </row>
    <row r="1134" spans="2:12" ht="45">
      <c r="B1134" s="213">
        <v>81101500</v>
      </c>
      <c r="C1134" s="215" t="s">
        <v>602</v>
      </c>
      <c r="D1134" s="195">
        <v>43221</v>
      </c>
      <c r="E1134" s="195" t="s">
        <v>464</v>
      </c>
      <c r="F1134" s="216" t="s">
        <v>234</v>
      </c>
      <c r="G1134" s="196" t="s">
        <v>211</v>
      </c>
      <c r="H1134" s="219">
        <v>38822330</v>
      </c>
      <c r="I1134" s="219">
        <v>41151669.8</v>
      </c>
      <c r="J1134" s="197" t="s">
        <v>1149</v>
      </c>
      <c r="K1134" s="197">
        <v>0</v>
      </c>
      <c r="L1134" s="198" t="s">
        <v>1148</v>
      </c>
    </row>
    <row r="1135" spans="2:12" ht="60">
      <c r="B1135" s="213">
        <v>72121400</v>
      </c>
      <c r="C1135" s="215" t="s">
        <v>603</v>
      </c>
      <c r="D1135" s="195">
        <v>43313</v>
      </c>
      <c r="E1135" s="195" t="s">
        <v>209</v>
      </c>
      <c r="F1135" s="216" t="s">
        <v>572</v>
      </c>
      <c r="G1135" s="196" t="s">
        <v>458</v>
      </c>
      <c r="H1135" s="219">
        <v>1423357664</v>
      </c>
      <c r="I1135" s="219">
        <v>1508759123.84</v>
      </c>
      <c r="J1135" s="197" t="s">
        <v>1165</v>
      </c>
      <c r="K1135" s="197">
        <v>0</v>
      </c>
      <c r="L1135" s="198" t="s">
        <v>1148</v>
      </c>
    </row>
    <row r="1136" spans="2:12" ht="60">
      <c r="B1136" s="213">
        <v>81101500</v>
      </c>
      <c r="C1136" s="215" t="s">
        <v>604</v>
      </c>
      <c r="D1136" s="195">
        <v>43313</v>
      </c>
      <c r="E1136" s="195" t="s">
        <v>209</v>
      </c>
      <c r="F1136" s="216" t="s">
        <v>460</v>
      </c>
      <c r="G1136" s="196" t="s">
        <v>458</v>
      </c>
      <c r="H1136" s="219">
        <v>99635036</v>
      </c>
      <c r="I1136" s="219">
        <v>105613138.16</v>
      </c>
      <c r="J1136" s="197" t="s">
        <v>1165</v>
      </c>
      <c r="K1136" s="197">
        <v>0</v>
      </c>
      <c r="L1136" s="198" t="s">
        <v>1148</v>
      </c>
    </row>
    <row r="1137" spans="2:12" ht="45">
      <c r="B1137" s="213">
        <v>72121400</v>
      </c>
      <c r="C1137" s="215" t="s">
        <v>605</v>
      </c>
      <c r="D1137" s="195">
        <v>43282</v>
      </c>
      <c r="E1137" s="195" t="s">
        <v>518</v>
      </c>
      <c r="F1137" s="216" t="s">
        <v>508</v>
      </c>
      <c r="G1137" s="196" t="s">
        <v>1166</v>
      </c>
      <c r="H1137" s="219">
        <v>328638333</v>
      </c>
      <c r="I1137" s="219">
        <v>348356632.98</v>
      </c>
      <c r="J1137" s="197" t="s">
        <v>1167</v>
      </c>
      <c r="K1137" s="197">
        <v>0</v>
      </c>
      <c r="L1137" s="198" t="s">
        <v>1148</v>
      </c>
    </row>
    <row r="1138" spans="2:12" ht="45">
      <c r="B1138" s="213">
        <v>72121400</v>
      </c>
      <c r="C1138" s="215" t="s">
        <v>606</v>
      </c>
      <c r="D1138" s="195">
        <v>43282</v>
      </c>
      <c r="E1138" s="195" t="s">
        <v>464</v>
      </c>
      <c r="F1138" s="216" t="s">
        <v>508</v>
      </c>
      <c r="G1138" s="196" t="s">
        <v>1166</v>
      </c>
      <c r="H1138" s="219">
        <v>258228459</v>
      </c>
      <c r="I1138" s="219">
        <v>273722166.54</v>
      </c>
      <c r="J1138" s="197" t="s">
        <v>1149</v>
      </c>
      <c r="K1138" s="197">
        <v>0</v>
      </c>
      <c r="L1138" s="198" t="s">
        <v>1148</v>
      </c>
    </row>
    <row r="1139" spans="2:12" ht="60">
      <c r="B1139" s="213">
        <v>81101500</v>
      </c>
      <c r="C1139" s="215" t="s">
        <v>607</v>
      </c>
      <c r="D1139" s="195">
        <v>43282</v>
      </c>
      <c r="E1139" s="195" t="s">
        <v>464</v>
      </c>
      <c r="F1139" s="216" t="s">
        <v>234</v>
      </c>
      <c r="G1139" s="196" t="s">
        <v>1166</v>
      </c>
      <c r="H1139" s="219">
        <v>20658277</v>
      </c>
      <c r="I1139" s="219">
        <v>21897773.62</v>
      </c>
      <c r="J1139" s="197" t="s">
        <v>1149</v>
      </c>
      <c r="K1139" s="197">
        <v>0</v>
      </c>
      <c r="L1139" s="198" t="s">
        <v>1148</v>
      </c>
    </row>
    <row r="1140" spans="2:12" ht="60">
      <c r="B1140" s="213">
        <v>72121400</v>
      </c>
      <c r="C1140" s="215" t="s">
        <v>608</v>
      </c>
      <c r="D1140" s="195">
        <v>43191</v>
      </c>
      <c r="E1140" s="195" t="s">
        <v>464</v>
      </c>
      <c r="F1140" s="216" t="s">
        <v>508</v>
      </c>
      <c r="G1140" s="196" t="s">
        <v>1166</v>
      </c>
      <c r="H1140" s="219">
        <v>450000000</v>
      </c>
      <c r="I1140" s="219">
        <v>477000000</v>
      </c>
      <c r="J1140" s="197" t="s">
        <v>1168</v>
      </c>
      <c r="K1140" s="197">
        <v>0</v>
      </c>
      <c r="L1140" s="198" t="s">
        <v>1148</v>
      </c>
    </row>
    <row r="1141" spans="2:12" ht="60">
      <c r="B1141" s="213">
        <v>72121400</v>
      </c>
      <c r="C1141" s="215" t="s">
        <v>609</v>
      </c>
      <c r="D1141" s="195">
        <v>43252</v>
      </c>
      <c r="E1141" s="195" t="s">
        <v>473</v>
      </c>
      <c r="F1141" s="216" t="s">
        <v>572</v>
      </c>
      <c r="G1141" s="196" t="s">
        <v>1169</v>
      </c>
      <c r="H1141" s="219">
        <v>10500000000</v>
      </c>
      <c r="I1141" s="219">
        <v>11130000000</v>
      </c>
      <c r="J1141" s="197" t="s">
        <v>1153</v>
      </c>
      <c r="K1141" s="197">
        <v>0</v>
      </c>
      <c r="L1141" s="198" t="s">
        <v>1148</v>
      </c>
    </row>
    <row r="1142" spans="2:12" ht="60">
      <c r="B1142" s="213">
        <v>72121400</v>
      </c>
      <c r="C1142" s="215" t="s">
        <v>610</v>
      </c>
      <c r="D1142" s="195">
        <v>43282</v>
      </c>
      <c r="E1142" s="195" t="s">
        <v>464</v>
      </c>
      <c r="F1142" s="216" t="s">
        <v>508</v>
      </c>
      <c r="G1142" s="196" t="s">
        <v>1166</v>
      </c>
      <c r="H1142" s="219">
        <v>350000000</v>
      </c>
      <c r="I1142" s="219">
        <v>371000000</v>
      </c>
      <c r="J1142" s="197" t="s">
        <v>1168</v>
      </c>
      <c r="K1142" s="197">
        <v>0</v>
      </c>
      <c r="L1142" s="198" t="s">
        <v>1148</v>
      </c>
    </row>
    <row r="1143" spans="2:12" ht="60">
      <c r="B1143" s="213">
        <v>72121400</v>
      </c>
      <c r="C1143" s="215" t="s">
        <v>1170</v>
      </c>
      <c r="D1143" s="195">
        <v>43282</v>
      </c>
      <c r="E1143" s="195" t="s">
        <v>209</v>
      </c>
      <c r="F1143" s="216" t="s">
        <v>508</v>
      </c>
      <c r="G1143" s="196" t="s">
        <v>1166</v>
      </c>
      <c r="H1143" s="219">
        <v>1300000000</v>
      </c>
      <c r="I1143" s="219">
        <v>1378000000</v>
      </c>
      <c r="J1143" s="197" t="s">
        <v>1168</v>
      </c>
      <c r="K1143" s="197">
        <v>0</v>
      </c>
      <c r="L1143" s="198" t="s">
        <v>1148</v>
      </c>
    </row>
    <row r="1144" spans="2:12" ht="60">
      <c r="B1144" s="213">
        <v>72121400</v>
      </c>
      <c r="C1144" s="215" t="s">
        <v>612</v>
      </c>
      <c r="D1144" s="195">
        <v>43282</v>
      </c>
      <c r="E1144" s="195" t="s">
        <v>238</v>
      </c>
      <c r="F1144" s="216" t="s">
        <v>572</v>
      </c>
      <c r="G1144" s="196" t="s">
        <v>1169</v>
      </c>
      <c r="H1144" s="219">
        <v>1366784105</v>
      </c>
      <c r="I1144" s="219">
        <v>1448791151.3</v>
      </c>
      <c r="J1144" s="197" t="s">
        <v>1168</v>
      </c>
      <c r="K1144" s="197">
        <v>0</v>
      </c>
      <c r="L1144" s="198" t="s">
        <v>1148</v>
      </c>
    </row>
    <row r="1145" spans="2:12" ht="60">
      <c r="B1145" s="213">
        <v>72121400</v>
      </c>
      <c r="C1145" s="215" t="s">
        <v>613</v>
      </c>
      <c r="D1145" s="195">
        <v>43282</v>
      </c>
      <c r="E1145" s="195" t="s">
        <v>238</v>
      </c>
      <c r="F1145" s="216" t="s">
        <v>508</v>
      </c>
      <c r="G1145" s="196" t="s">
        <v>1169</v>
      </c>
      <c r="H1145" s="219">
        <v>537652945</v>
      </c>
      <c r="I1145" s="219">
        <v>569912121.7</v>
      </c>
      <c r="J1145" s="197" t="s">
        <v>1168</v>
      </c>
      <c r="K1145" s="197">
        <v>0</v>
      </c>
      <c r="L1145" s="198" t="s">
        <v>1148</v>
      </c>
    </row>
    <row r="1146" spans="2:12" ht="60">
      <c r="B1146" s="213">
        <v>72121400</v>
      </c>
      <c r="C1146" s="215" t="s">
        <v>614</v>
      </c>
      <c r="D1146" s="195">
        <v>43282</v>
      </c>
      <c r="E1146" s="195" t="s">
        <v>464</v>
      </c>
      <c r="F1146" s="216" t="s">
        <v>508</v>
      </c>
      <c r="G1146" s="196" t="s">
        <v>1169</v>
      </c>
      <c r="H1146" s="219">
        <v>392405383</v>
      </c>
      <c r="I1146" s="219">
        <v>415949705.98</v>
      </c>
      <c r="J1146" s="197" t="s">
        <v>1168</v>
      </c>
      <c r="K1146" s="197">
        <v>0</v>
      </c>
      <c r="L1146" s="198" t="s">
        <v>1148</v>
      </c>
    </row>
    <row r="1147" spans="2:12" ht="30">
      <c r="B1147" s="236">
        <v>70151801</v>
      </c>
      <c r="C1147" s="237" t="s">
        <v>1176</v>
      </c>
      <c r="D1147" s="236" t="s">
        <v>1177</v>
      </c>
      <c r="E1147" s="238" t="s">
        <v>156</v>
      </c>
      <c r="F1147" s="236" t="s">
        <v>168</v>
      </c>
      <c r="G1147" s="236" t="s">
        <v>1178</v>
      </c>
      <c r="H1147" s="239">
        <v>17075000</v>
      </c>
      <c r="I1147" s="239">
        <v>17075000</v>
      </c>
      <c r="J1147" s="236" t="s">
        <v>178</v>
      </c>
      <c r="K1147" s="236" t="s">
        <v>204</v>
      </c>
      <c r="L1147" s="237" t="s">
        <v>1179</v>
      </c>
    </row>
    <row r="1148" spans="2:12" ht="30">
      <c r="B1148" s="236">
        <v>80141701</v>
      </c>
      <c r="C1148" s="237" t="s">
        <v>1180</v>
      </c>
      <c r="D1148" s="236" t="s">
        <v>1177</v>
      </c>
      <c r="E1148" s="238" t="s">
        <v>160</v>
      </c>
      <c r="F1148" s="236" t="s">
        <v>168</v>
      </c>
      <c r="G1148" s="236" t="s">
        <v>1178</v>
      </c>
      <c r="H1148" s="239">
        <v>10245000</v>
      </c>
      <c r="I1148" s="239">
        <v>10245000</v>
      </c>
      <c r="J1148" s="236" t="s">
        <v>178</v>
      </c>
      <c r="K1148" s="236" t="s">
        <v>204</v>
      </c>
      <c r="L1148" s="237" t="s">
        <v>1179</v>
      </c>
    </row>
    <row r="1149" spans="2:12" ht="45">
      <c r="B1149" s="236" t="s">
        <v>1181</v>
      </c>
      <c r="C1149" s="237" t="s">
        <v>1182</v>
      </c>
      <c r="D1149" s="236" t="s">
        <v>1183</v>
      </c>
      <c r="E1149" s="238" t="s">
        <v>287</v>
      </c>
      <c r="F1149" s="236" t="s">
        <v>386</v>
      </c>
      <c r="G1149" s="236" t="s">
        <v>1178</v>
      </c>
      <c r="H1149" s="239">
        <v>16551100</v>
      </c>
      <c r="I1149" s="239">
        <v>16551100</v>
      </c>
      <c r="J1149" s="236" t="s">
        <v>178</v>
      </c>
      <c r="K1149" s="236" t="s">
        <v>204</v>
      </c>
      <c r="L1149" s="237" t="s">
        <v>1179</v>
      </c>
    </row>
    <row r="1150" spans="2:12" ht="90">
      <c r="B1150" s="240">
        <v>80141626</v>
      </c>
      <c r="C1150" s="241" t="s">
        <v>1184</v>
      </c>
      <c r="D1150" s="242" t="s">
        <v>1185</v>
      </c>
      <c r="E1150" s="242" t="s">
        <v>159</v>
      </c>
      <c r="F1150" s="242" t="s">
        <v>1186</v>
      </c>
      <c r="G1150" s="242" t="s">
        <v>396</v>
      </c>
      <c r="H1150" s="243">
        <v>23000173</v>
      </c>
      <c r="I1150" s="243">
        <v>23000173</v>
      </c>
      <c r="J1150" s="244" t="s">
        <v>178</v>
      </c>
      <c r="K1150" s="245" t="s">
        <v>204</v>
      </c>
      <c r="L1150" s="246" t="s">
        <v>1187</v>
      </c>
    </row>
    <row r="1151" spans="2:12" ht="90">
      <c r="B1151" s="240">
        <v>80141626</v>
      </c>
      <c r="C1151" s="241" t="s">
        <v>1188</v>
      </c>
      <c r="D1151" s="247" t="s">
        <v>1185</v>
      </c>
      <c r="E1151" s="242" t="s">
        <v>159</v>
      </c>
      <c r="F1151" s="242" t="s">
        <v>1186</v>
      </c>
      <c r="G1151" s="247" t="s">
        <v>396</v>
      </c>
      <c r="H1151" s="243">
        <v>21080173</v>
      </c>
      <c r="I1151" s="243">
        <v>21080173</v>
      </c>
      <c r="J1151" s="248" t="s">
        <v>178</v>
      </c>
      <c r="K1151" s="245" t="s">
        <v>204</v>
      </c>
      <c r="L1151" s="246" t="s">
        <v>1187</v>
      </c>
    </row>
    <row r="1152" spans="2:12" ht="90">
      <c r="B1152" s="240">
        <v>80141626</v>
      </c>
      <c r="C1152" s="241" t="s">
        <v>1184</v>
      </c>
      <c r="D1152" s="247" t="s">
        <v>1185</v>
      </c>
      <c r="E1152" s="242" t="s">
        <v>159</v>
      </c>
      <c r="F1152" s="242" t="s">
        <v>1186</v>
      </c>
      <c r="G1152" s="247" t="s">
        <v>396</v>
      </c>
      <c r="H1152" s="243">
        <v>23000173</v>
      </c>
      <c r="I1152" s="243">
        <v>23000173</v>
      </c>
      <c r="J1152" s="248" t="s">
        <v>178</v>
      </c>
      <c r="K1152" s="248" t="s">
        <v>204</v>
      </c>
      <c r="L1152" s="246" t="s">
        <v>1187</v>
      </c>
    </row>
    <row r="1153" spans="2:12" ht="90">
      <c r="B1153" s="240">
        <v>80141626</v>
      </c>
      <c r="C1153" s="241" t="s">
        <v>1189</v>
      </c>
      <c r="D1153" s="247" t="s">
        <v>1185</v>
      </c>
      <c r="E1153" s="242" t="s">
        <v>159</v>
      </c>
      <c r="F1153" s="242" t="s">
        <v>1186</v>
      </c>
      <c r="G1153" s="247" t="s">
        <v>396</v>
      </c>
      <c r="H1153" s="243">
        <v>21080173</v>
      </c>
      <c r="I1153" s="243">
        <v>21080173</v>
      </c>
      <c r="J1153" s="248" t="s">
        <v>178</v>
      </c>
      <c r="K1153" s="248" t="s">
        <v>204</v>
      </c>
      <c r="L1153" s="246" t="s">
        <v>1187</v>
      </c>
    </row>
    <row r="1154" spans="2:12" ht="90">
      <c r="B1154" s="240">
        <v>80141626</v>
      </c>
      <c r="C1154" s="241" t="s">
        <v>1184</v>
      </c>
      <c r="D1154" s="247" t="s">
        <v>1185</v>
      </c>
      <c r="E1154" s="242" t="s">
        <v>159</v>
      </c>
      <c r="F1154" s="242" t="s">
        <v>1186</v>
      </c>
      <c r="G1154" s="247" t="s">
        <v>396</v>
      </c>
      <c r="H1154" s="243">
        <v>23000173</v>
      </c>
      <c r="I1154" s="243">
        <v>23000173</v>
      </c>
      <c r="J1154" s="248" t="s">
        <v>178</v>
      </c>
      <c r="K1154" s="248" t="s">
        <v>204</v>
      </c>
      <c r="L1154" s="246" t="s">
        <v>1187</v>
      </c>
    </row>
    <row r="1155" spans="2:12" ht="75">
      <c r="B1155" s="249">
        <v>80141626</v>
      </c>
      <c r="C1155" s="250" t="s">
        <v>1190</v>
      </c>
      <c r="D1155" s="249" t="s">
        <v>1177</v>
      </c>
      <c r="E1155" s="249" t="s">
        <v>159</v>
      </c>
      <c r="F1155" s="249" t="s">
        <v>1186</v>
      </c>
      <c r="G1155" s="249" t="s">
        <v>396</v>
      </c>
      <c r="H1155" s="251">
        <v>21490000</v>
      </c>
      <c r="I1155" s="251">
        <v>21490000</v>
      </c>
      <c r="J1155" s="252" t="s">
        <v>178</v>
      </c>
      <c r="K1155" s="252" t="s">
        <v>204</v>
      </c>
      <c r="L1155" s="253" t="s">
        <v>1191</v>
      </c>
    </row>
    <row r="1156" spans="2:12" ht="90">
      <c r="B1156" s="249">
        <v>80141626</v>
      </c>
      <c r="C1156" s="250" t="s">
        <v>1192</v>
      </c>
      <c r="D1156" s="249" t="s">
        <v>1177</v>
      </c>
      <c r="E1156" s="249" t="s">
        <v>159</v>
      </c>
      <c r="F1156" s="249" t="s">
        <v>1186</v>
      </c>
      <c r="G1156" s="249" t="s">
        <v>396</v>
      </c>
      <c r="H1156" s="251">
        <v>23410000</v>
      </c>
      <c r="I1156" s="251">
        <v>23410000</v>
      </c>
      <c r="J1156" s="252" t="s">
        <v>178</v>
      </c>
      <c r="K1156" s="252" t="s">
        <v>204</v>
      </c>
      <c r="L1156" s="253" t="s">
        <v>1191</v>
      </c>
    </row>
    <row r="1157" spans="2:12" ht="75">
      <c r="B1157" s="249">
        <v>80141626</v>
      </c>
      <c r="C1157" s="250" t="s">
        <v>1193</v>
      </c>
      <c r="D1157" s="249" t="s">
        <v>1177</v>
      </c>
      <c r="E1157" s="249" t="s">
        <v>159</v>
      </c>
      <c r="F1157" s="249" t="s">
        <v>1186</v>
      </c>
      <c r="G1157" s="249" t="s">
        <v>396</v>
      </c>
      <c r="H1157" s="251">
        <v>21490000</v>
      </c>
      <c r="I1157" s="251">
        <v>21490000</v>
      </c>
      <c r="J1157" s="252" t="s">
        <v>178</v>
      </c>
      <c r="K1157" s="252" t="s">
        <v>204</v>
      </c>
      <c r="L1157" s="253" t="s">
        <v>1191</v>
      </c>
    </row>
    <row r="1158" spans="2:12" ht="75">
      <c r="B1158" s="249">
        <v>80141626</v>
      </c>
      <c r="C1158" s="250" t="s">
        <v>1194</v>
      </c>
      <c r="D1158" s="249" t="s">
        <v>1177</v>
      </c>
      <c r="E1158" s="249" t="s">
        <v>159</v>
      </c>
      <c r="F1158" s="249" t="s">
        <v>1186</v>
      </c>
      <c r="G1158" s="249" t="s">
        <v>396</v>
      </c>
      <c r="H1158" s="251">
        <v>21490000</v>
      </c>
      <c r="I1158" s="251">
        <v>21490000</v>
      </c>
      <c r="J1158" s="252" t="s">
        <v>178</v>
      </c>
      <c r="K1158" s="252" t="s">
        <v>204</v>
      </c>
      <c r="L1158" s="253" t="s">
        <v>1191</v>
      </c>
    </row>
    <row r="1159" spans="2:12" ht="75">
      <c r="B1159" s="249">
        <v>80141626</v>
      </c>
      <c r="C1159" s="250" t="s">
        <v>1195</v>
      </c>
      <c r="D1159" s="249" t="s">
        <v>1177</v>
      </c>
      <c r="E1159" s="249" t="s">
        <v>159</v>
      </c>
      <c r="F1159" s="249" t="s">
        <v>1186</v>
      </c>
      <c r="G1159" s="249" t="s">
        <v>396</v>
      </c>
      <c r="H1159" s="251">
        <v>22890000</v>
      </c>
      <c r="I1159" s="251">
        <v>22890000</v>
      </c>
      <c r="J1159" s="252" t="s">
        <v>1196</v>
      </c>
      <c r="K1159" s="252" t="s">
        <v>1197</v>
      </c>
      <c r="L1159" s="253" t="s">
        <v>1191</v>
      </c>
    </row>
    <row r="1160" spans="2:12" ht="90">
      <c r="B1160" s="249" t="s">
        <v>1198</v>
      </c>
      <c r="C1160" s="250" t="s">
        <v>1199</v>
      </c>
      <c r="D1160" s="249" t="s">
        <v>1200</v>
      </c>
      <c r="E1160" s="249" t="s">
        <v>344</v>
      </c>
      <c r="F1160" s="249" t="s">
        <v>386</v>
      </c>
      <c r="G1160" s="249" t="s">
        <v>396</v>
      </c>
      <c r="H1160" s="251">
        <v>22275000</v>
      </c>
      <c r="I1160" s="251">
        <v>22275000</v>
      </c>
      <c r="J1160" s="252" t="s">
        <v>178</v>
      </c>
      <c r="K1160" s="252" t="s">
        <v>204</v>
      </c>
      <c r="L1160" s="253" t="s">
        <v>1191</v>
      </c>
    </row>
    <row r="1161" spans="2:12" ht="90">
      <c r="B1161" s="254">
        <v>81111705</v>
      </c>
      <c r="C1161" s="255" t="s">
        <v>1201</v>
      </c>
      <c r="D1161" s="254" t="s">
        <v>1200</v>
      </c>
      <c r="E1161" s="254" t="s">
        <v>159</v>
      </c>
      <c r="F1161" s="254" t="s">
        <v>386</v>
      </c>
      <c r="G1161" s="249" t="s">
        <v>396</v>
      </c>
      <c r="H1161" s="256">
        <v>5000000</v>
      </c>
      <c r="I1161" s="256">
        <v>5000000</v>
      </c>
      <c r="J1161" s="254" t="s">
        <v>178</v>
      </c>
      <c r="K1161" s="254" t="s">
        <v>204</v>
      </c>
      <c r="L1161" s="253" t="s">
        <v>1191</v>
      </c>
    </row>
    <row r="1162" spans="2:12" ht="90">
      <c r="B1162" s="257">
        <v>80141626</v>
      </c>
      <c r="C1162" s="258" t="s">
        <v>1202</v>
      </c>
      <c r="D1162" s="259" t="s">
        <v>1185</v>
      </c>
      <c r="E1162" s="259" t="s">
        <v>159</v>
      </c>
      <c r="F1162" s="259" t="s">
        <v>44</v>
      </c>
      <c r="G1162" s="259" t="s">
        <v>577</v>
      </c>
      <c r="H1162" s="260">
        <v>24840300</v>
      </c>
      <c r="I1162" s="260">
        <v>24840300</v>
      </c>
      <c r="J1162" s="259" t="s">
        <v>178</v>
      </c>
      <c r="K1162" s="259" t="s">
        <v>204</v>
      </c>
      <c r="L1162" s="261" t="s">
        <v>1203</v>
      </c>
    </row>
    <row r="1163" spans="2:12" ht="180">
      <c r="B1163" s="257">
        <v>80141626</v>
      </c>
      <c r="C1163" s="258" t="s">
        <v>1204</v>
      </c>
      <c r="D1163" s="259" t="s">
        <v>1185</v>
      </c>
      <c r="E1163" s="259" t="s">
        <v>159</v>
      </c>
      <c r="F1163" s="259" t="s">
        <v>44</v>
      </c>
      <c r="G1163" s="259" t="s">
        <v>396</v>
      </c>
      <c r="H1163" s="260" t="s">
        <v>1205</v>
      </c>
      <c r="I1163" s="260" t="s">
        <v>1205</v>
      </c>
      <c r="J1163" s="259" t="s">
        <v>178</v>
      </c>
      <c r="K1163" s="259" t="s">
        <v>204</v>
      </c>
      <c r="L1163" s="261" t="s">
        <v>1203</v>
      </c>
    </row>
    <row r="1164" spans="2:12" ht="210">
      <c r="B1164" s="257">
        <v>80141626</v>
      </c>
      <c r="C1164" s="262" t="s">
        <v>1206</v>
      </c>
      <c r="D1164" s="263" t="s">
        <v>1185</v>
      </c>
      <c r="E1164" s="263" t="s">
        <v>159</v>
      </c>
      <c r="F1164" s="263" t="s">
        <v>1207</v>
      </c>
      <c r="G1164" s="263" t="s">
        <v>70</v>
      </c>
      <c r="H1164" s="260" t="s">
        <v>1208</v>
      </c>
      <c r="I1164" s="260" t="s">
        <v>1208</v>
      </c>
      <c r="J1164" s="259" t="s">
        <v>178</v>
      </c>
      <c r="K1164" s="259" t="s">
        <v>204</v>
      </c>
      <c r="L1164" s="261" t="s">
        <v>1203</v>
      </c>
    </row>
    <row r="1165" spans="2:12" ht="135">
      <c r="B1165" s="257">
        <v>80141626</v>
      </c>
      <c r="C1165" s="262" t="s">
        <v>1209</v>
      </c>
      <c r="D1165" s="263" t="s">
        <v>1185</v>
      </c>
      <c r="E1165" s="263" t="s">
        <v>159</v>
      </c>
      <c r="F1165" s="263" t="s">
        <v>1186</v>
      </c>
      <c r="G1165" s="263" t="s">
        <v>70</v>
      </c>
      <c r="H1165" s="264">
        <v>21690000</v>
      </c>
      <c r="I1165" s="264">
        <v>21690000</v>
      </c>
      <c r="J1165" s="263" t="s">
        <v>1210</v>
      </c>
      <c r="K1165" s="263" t="s">
        <v>204</v>
      </c>
      <c r="L1165" s="261" t="s">
        <v>1203</v>
      </c>
    </row>
    <row r="1166" spans="2:12" ht="135">
      <c r="B1166" s="257">
        <v>80141626</v>
      </c>
      <c r="C1166" s="262" t="s">
        <v>1211</v>
      </c>
      <c r="D1166" s="263" t="s">
        <v>153</v>
      </c>
      <c r="E1166" s="263" t="s">
        <v>159</v>
      </c>
      <c r="F1166" s="263" t="s">
        <v>1207</v>
      </c>
      <c r="G1166" s="263" t="s">
        <v>70</v>
      </c>
      <c r="H1166" s="264">
        <v>21690000</v>
      </c>
      <c r="I1166" s="264">
        <v>21690000</v>
      </c>
      <c r="J1166" s="263" t="s">
        <v>1210</v>
      </c>
      <c r="K1166" s="263" t="s">
        <v>204</v>
      </c>
      <c r="L1166" s="261" t="s">
        <v>1203</v>
      </c>
    </row>
    <row r="1167" spans="2:12" ht="135">
      <c r="B1167" s="257">
        <v>80141626</v>
      </c>
      <c r="C1167" s="262" t="s">
        <v>1212</v>
      </c>
      <c r="D1167" s="263" t="s">
        <v>153</v>
      </c>
      <c r="E1167" s="263" t="s">
        <v>159</v>
      </c>
      <c r="F1167" s="263" t="s">
        <v>1207</v>
      </c>
      <c r="G1167" s="263" t="s">
        <v>70</v>
      </c>
      <c r="H1167" s="264">
        <v>21690000</v>
      </c>
      <c r="I1167" s="264">
        <v>21690000</v>
      </c>
      <c r="J1167" s="263" t="s">
        <v>178</v>
      </c>
      <c r="K1167" s="263" t="s">
        <v>204</v>
      </c>
      <c r="L1167" s="261" t="s">
        <v>1203</v>
      </c>
    </row>
    <row r="1168" spans="2:12" ht="105">
      <c r="B1168" s="257">
        <v>86101702</v>
      </c>
      <c r="C1168" s="262" t="s">
        <v>1213</v>
      </c>
      <c r="D1168" s="263" t="s">
        <v>1183</v>
      </c>
      <c r="E1168" s="263" t="s">
        <v>159</v>
      </c>
      <c r="F1168" s="263" t="s">
        <v>386</v>
      </c>
      <c r="G1168" s="263" t="s">
        <v>70</v>
      </c>
      <c r="H1168" s="264">
        <v>39930000</v>
      </c>
      <c r="I1168" s="264">
        <v>39930000</v>
      </c>
      <c r="J1168" s="263" t="s">
        <v>178</v>
      </c>
      <c r="K1168" s="263" t="s">
        <v>204</v>
      </c>
      <c r="L1168" s="261" t="s">
        <v>1203</v>
      </c>
    </row>
    <row r="1169" spans="2:12" ht="120.75" thickBot="1">
      <c r="B1169" s="257">
        <v>86101702</v>
      </c>
      <c r="C1169" s="265" t="s">
        <v>1214</v>
      </c>
      <c r="D1169" s="266" t="s">
        <v>1215</v>
      </c>
      <c r="E1169" s="266" t="s">
        <v>158</v>
      </c>
      <c r="F1169" s="266" t="s">
        <v>1216</v>
      </c>
      <c r="G1169" s="266" t="s">
        <v>70</v>
      </c>
      <c r="H1169" s="267">
        <v>213047000</v>
      </c>
      <c r="I1169" s="267">
        <v>213047000</v>
      </c>
      <c r="J1169" s="266" t="s">
        <v>178</v>
      </c>
      <c r="K1169" s="266" t="s">
        <v>204</v>
      </c>
      <c r="L1169" s="268" t="s">
        <v>1203</v>
      </c>
    </row>
    <row r="1170" spans="2:12" ht="45">
      <c r="B1170" s="269">
        <v>80141626</v>
      </c>
      <c r="C1170" s="270" t="s">
        <v>1217</v>
      </c>
      <c r="D1170" s="271" t="s">
        <v>1185</v>
      </c>
      <c r="E1170" s="271" t="s">
        <v>159</v>
      </c>
      <c r="F1170" s="271" t="s">
        <v>1218</v>
      </c>
      <c r="G1170" s="271" t="s">
        <v>396</v>
      </c>
      <c r="H1170" s="272">
        <v>13200000</v>
      </c>
      <c r="I1170" s="272">
        <v>13200000</v>
      </c>
      <c r="J1170" s="273" t="s">
        <v>178</v>
      </c>
      <c r="K1170" s="273" t="s">
        <v>204</v>
      </c>
      <c r="L1170" s="274" t="s">
        <v>1219</v>
      </c>
    </row>
    <row r="1171" spans="2:12" ht="105">
      <c r="B1171" s="269">
        <v>80141626</v>
      </c>
      <c r="C1171" s="270" t="s">
        <v>1220</v>
      </c>
      <c r="D1171" s="271" t="s">
        <v>1185</v>
      </c>
      <c r="E1171" s="271" t="s">
        <v>159</v>
      </c>
      <c r="F1171" s="271" t="s">
        <v>1218</v>
      </c>
      <c r="G1171" s="271" t="s">
        <v>396</v>
      </c>
      <c r="H1171" s="272">
        <v>20484000</v>
      </c>
      <c r="I1171" s="272">
        <v>20484000</v>
      </c>
      <c r="J1171" s="273" t="s">
        <v>178</v>
      </c>
      <c r="K1171" s="273" t="s">
        <v>204</v>
      </c>
      <c r="L1171" s="274" t="s">
        <v>1219</v>
      </c>
    </row>
    <row r="1172" spans="2:12" ht="45">
      <c r="B1172" s="269">
        <v>80141626</v>
      </c>
      <c r="C1172" s="274" t="s">
        <v>1221</v>
      </c>
      <c r="D1172" s="271" t="s">
        <v>1185</v>
      </c>
      <c r="E1172" s="271" t="s">
        <v>159</v>
      </c>
      <c r="F1172" s="271" t="s">
        <v>1218</v>
      </c>
      <c r="G1172" s="271" t="s">
        <v>396</v>
      </c>
      <c r="H1172" s="239">
        <v>20484000</v>
      </c>
      <c r="I1172" s="239">
        <v>20484000</v>
      </c>
      <c r="J1172" s="273" t="s">
        <v>178</v>
      </c>
      <c r="K1172" s="273" t="s">
        <v>204</v>
      </c>
      <c r="L1172" s="274" t="s">
        <v>1219</v>
      </c>
    </row>
    <row r="1173" spans="2:12" ht="45">
      <c r="B1173" s="269">
        <v>80141626</v>
      </c>
      <c r="C1173" s="270" t="s">
        <v>1217</v>
      </c>
      <c r="D1173" s="271" t="s">
        <v>1185</v>
      </c>
      <c r="E1173" s="271" t="s">
        <v>159</v>
      </c>
      <c r="F1173" s="271" t="s">
        <v>1218</v>
      </c>
      <c r="G1173" s="271" t="s">
        <v>396</v>
      </c>
      <c r="H1173" s="239">
        <v>13200000</v>
      </c>
      <c r="I1173" s="239">
        <v>13200000</v>
      </c>
      <c r="J1173" s="273" t="s">
        <v>178</v>
      </c>
      <c r="K1173" s="273" t="s">
        <v>204</v>
      </c>
      <c r="L1173" s="274" t="s">
        <v>1219</v>
      </c>
    </row>
    <row r="1174" spans="2:12" ht="60">
      <c r="B1174" s="275">
        <v>70151801</v>
      </c>
      <c r="C1174" s="276" t="s">
        <v>1222</v>
      </c>
      <c r="D1174" s="275" t="s">
        <v>1223</v>
      </c>
      <c r="E1174" s="275" t="s">
        <v>1224</v>
      </c>
      <c r="F1174" s="275" t="s">
        <v>168</v>
      </c>
      <c r="G1174" s="275" t="s">
        <v>1225</v>
      </c>
      <c r="H1174" s="277">
        <v>34150000</v>
      </c>
      <c r="I1174" s="278">
        <v>20490000</v>
      </c>
      <c r="J1174" s="275" t="s">
        <v>357</v>
      </c>
      <c r="K1174" s="275" t="s">
        <v>1226</v>
      </c>
      <c r="L1174" s="279" t="s">
        <v>1227</v>
      </c>
    </row>
    <row r="1175" spans="2:12" ht="60">
      <c r="B1175" s="275">
        <v>70151801</v>
      </c>
      <c r="C1175" s="276" t="s">
        <v>1228</v>
      </c>
      <c r="D1175" s="275" t="s">
        <v>1223</v>
      </c>
      <c r="E1175" s="275" t="s">
        <v>1224</v>
      </c>
      <c r="F1175" s="275" t="s">
        <v>168</v>
      </c>
      <c r="G1175" s="275" t="s">
        <v>1225</v>
      </c>
      <c r="H1175" s="277">
        <v>33615000</v>
      </c>
      <c r="I1175" s="278">
        <v>22410000</v>
      </c>
      <c r="J1175" s="275" t="s">
        <v>357</v>
      </c>
      <c r="K1175" s="275" t="s">
        <v>1226</v>
      </c>
      <c r="L1175" s="279" t="s">
        <v>1227</v>
      </c>
    </row>
    <row r="1176" spans="2:12" ht="75">
      <c r="B1176" s="275">
        <v>70151801</v>
      </c>
      <c r="C1176" s="276" t="s">
        <v>1229</v>
      </c>
      <c r="D1176" s="275" t="s">
        <v>1223</v>
      </c>
      <c r="E1176" s="275" t="s">
        <v>1224</v>
      </c>
      <c r="F1176" s="275" t="s">
        <v>168</v>
      </c>
      <c r="G1176" s="275" t="s">
        <v>1225</v>
      </c>
      <c r="H1176" s="277">
        <v>41568708</v>
      </c>
      <c r="I1176" s="278">
        <v>27204000</v>
      </c>
      <c r="J1176" s="275" t="s">
        <v>357</v>
      </c>
      <c r="K1176" s="275" t="s">
        <v>1226</v>
      </c>
      <c r="L1176" s="279" t="s">
        <v>1227</v>
      </c>
    </row>
    <row r="1177" spans="2:12" ht="60">
      <c r="B1177" s="275">
        <v>70151801</v>
      </c>
      <c r="C1177" s="276" t="s">
        <v>1230</v>
      </c>
      <c r="D1177" s="275" t="s">
        <v>1223</v>
      </c>
      <c r="E1177" s="275" t="s">
        <v>1224</v>
      </c>
      <c r="F1177" s="275" t="s">
        <v>168</v>
      </c>
      <c r="G1177" s="275" t="s">
        <v>1225</v>
      </c>
      <c r="H1177" s="277">
        <v>27000000</v>
      </c>
      <c r="I1177" s="278">
        <v>18000000</v>
      </c>
      <c r="J1177" s="275" t="s">
        <v>357</v>
      </c>
      <c r="K1177" s="275" t="s">
        <v>1226</v>
      </c>
      <c r="L1177" s="279" t="s">
        <v>1227</v>
      </c>
    </row>
    <row r="1178" spans="2:12" ht="60">
      <c r="B1178" s="275">
        <v>70151801</v>
      </c>
      <c r="C1178" s="276" t="s">
        <v>1231</v>
      </c>
      <c r="D1178" s="275" t="s">
        <v>1223</v>
      </c>
      <c r="E1178" s="275" t="s">
        <v>1224</v>
      </c>
      <c r="F1178" s="275" t="s">
        <v>168</v>
      </c>
      <c r="G1178" s="275" t="s">
        <v>1225</v>
      </c>
      <c r="H1178" s="277">
        <v>41568708</v>
      </c>
      <c r="I1178" s="278">
        <v>27204000</v>
      </c>
      <c r="J1178" s="275" t="s">
        <v>357</v>
      </c>
      <c r="K1178" s="275" t="s">
        <v>1226</v>
      </c>
      <c r="L1178" s="279" t="s">
        <v>1227</v>
      </c>
    </row>
    <row r="1179" spans="2:12" ht="60">
      <c r="B1179" s="275">
        <v>70151801</v>
      </c>
      <c r="C1179" s="276" t="s">
        <v>1232</v>
      </c>
      <c r="D1179" s="275" t="s">
        <v>1223</v>
      </c>
      <c r="E1179" s="275" t="s">
        <v>1224</v>
      </c>
      <c r="F1179" s="275" t="s">
        <v>168</v>
      </c>
      <c r="G1179" s="275" t="s">
        <v>1225</v>
      </c>
      <c r="H1179" s="277">
        <v>29710500</v>
      </c>
      <c r="I1179" s="278">
        <v>20490000</v>
      </c>
      <c r="J1179" s="275" t="s">
        <v>357</v>
      </c>
      <c r="K1179" s="275" t="s">
        <v>1226</v>
      </c>
      <c r="L1179" s="279" t="s">
        <v>1227</v>
      </c>
    </row>
    <row r="1180" spans="2:12" ht="60">
      <c r="B1180" s="275">
        <v>70151801</v>
      </c>
      <c r="C1180" s="276" t="s">
        <v>1233</v>
      </c>
      <c r="D1180" s="275" t="s">
        <v>1223</v>
      </c>
      <c r="E1180" s="275" t="s">
        <v>1224</v>
      </c>
      <c r="F1180" s="275" t="s">
        <v>168</v>
      </c>
      <c r="G1180" s="275" t="s">
        <v>1225</v>
      </c>
      <c r="H1180" s="277">
        <v>32494500</v>
      </c>
      <c r="I1180" s="278">
        <v>20490000</v>
      </c>
      <c r="J1180" s="275" t="s">
        <v>357</v>
      </c>
      <c r="K1180" s="275" t="s">
        <v>1226</v>
      </c>
      <c r="L1180" s="279" t="s">
        <v>1227</v>
      </c>
    </row>
    <row r="1181" spans="2:12" ht="60">
      <c r="B1181" s="275">
        <v>70151801</v>
      </c>
      <c r="C1181" s="276" t="s">
        <v>1234</v>
      </c>
      <c r="D1181" s="275" t="s">
        <v>1223</v>
      </c>
      <c r="E1181" s="275" t="s">
        <v>1224</v>
      </c>
      <c r="F1181" s="275" t="s">
        <v>168</v>
      </c>
      <c r="G1181" s="275" t="s">
        <v>1225</v>
      </c>
      <c r="H1181" s="277">
        <v>29710500</v>
      </c>
      <c r="I1181" s="278">
        <v>20490000</v>
      </c>
      <c r="J1181" s="275" t="s">
        <v>357</v>
      </c>
      <c r="K1181" s="275" t="s">
        <v>1226</v>
      </c>
      <c r="L1181" s="279" t="s">
        <v>1227</v>
      </c>
    </row>
    <row r="1182" spans="2:12" ht="60">
      <c r="B1182" s="275">
        <v>70151801</v>
      </c>
      <c r="C1182" s="276" t="s">
        <v>1235</v>
      </c>
      <c r="D1182" s="275" t="s">
        <v>1223</v>
      </c>
      <c r="E1182" s="275" t="s">
        <v>1224</v>
      </c>
      <c r="F1182" s="275" t="s">
        <v>168</v>
      </c>
      <c r="G1182" s="275" t="s">
        <v>1225</v>
      </c>
      <c r="H1182" s="277">
        <v>32494500</v>
      </c>
      <c r="I1182" s="278">
        <v>22410000</v>
      </c>
      <c r="J1182" s="275" t="s">
        <v>357</v>
      </c>
      <c r="K1182" s="275" t="s">
        <v>1226</v>
      </c>
      <c r="L1182" s="279" t="s">
        <v>1227</v>
      </c>
    </row>
    <row r="1183" spans="2:12" ht="60">
      <c r="B1183" s="275">
        <v>70151801</v>
      </c>
      <c r="C1183" s="276" t="s">
        <v>1236</v>
      </c>
      <c r="D1183" s="275" t="s">
        <v>1223</v>
      </c>
      <c r="E1183" s="275" t="s">
        <v>1224</v>
      </c>
      <c r="F1183" s="275" t="s">
        <v>168</v>
      </c>
      <c r="G1183" s="275" t="s">
        <v>1225</v>
      </c>
      <c r="H1183" s="280">
        <v>29880000</v>
      </c>
      <c r="I1183" s="278">
        <v>22410000</v>
      </c>
      <c r="J1183" s="275" t="s">
        <v>357</v>
      </c>
      <c r="K1183" s="275" t="s">
        <v>1226</v>
      </c>
      <c r="L1183" s="279" t="s">
        <v>1227</v>
      </c>
    </row>
    <row r="1184" spans="2:12" ht="60">
      <c r="B1184" s="275">
        <v>70151801</v>
      </c>
      <c r="C1184" s="276" t="s">
        <v>1237</v>
      </c>
      <c r="D1184" s="275" t="s">
        <v>1223</v>
      </c>
      <c r="E1184" s="275" t="s">
        <v>1224</v>
      </c>
      <c r="F1184" s="275" t="s">
        <v>168</v>
      </c>
      <c r="G1184" s="275" t="s">
        <v>1225</v>
      </c>
      <c r="H1184" s="281">
        <v>24929500</v>
      </c>
      <c r="I1184" s="278">
        <v>22410000</v>
      </c>
      <c r="J1184" s="275" t="s">
        <v>357</v>
      </c>
      <c r="K1184" s="275" t="s">
        <v>1226</v>
      </c>
      <c r="L1184" s="279" t="s">
        <v>1227</v>
      </c>
    </row>
    <row r="1185" spans="2:12" ht="60">
      <c r="B1185" s="275">
        <v>70151801</v>
      </c>
      <c r="C1185" s="276" t="s">
        <v>1238</v>
      </c>
      <c r="D1185" s="275" t="s">
        <v>1223</v>
      </c>
      <c r="E1185" s="275" t="s">
        <v>1224</v>
      </c>
      <c r="F1185" s="275" t="s">
        <v>168</v>
      </c>
      <c r="G1185" s="275" t="s">
        <v>1225</v>
      </c>
      <c r="H1185" s="281">
        <v>20490000</v>
      </c>
      <c r="I1185" s="278">
        <v>20490000</v>
      </c>
      <c r="J1185" s="275" t="s">
        <v>357</v>
      </c>
      <c r="K1185" s="275" t="s">
        <v>1226</v>
      </c>
      <c r="L1185" s="279" t="s">
        <v>1227</v>
      </c>
    </row>
    <row r="1186" spans="2:12" ht="60">
      <c r="B1186" s="275">
        <v>70151801</v>
      </c>
      <c r="C1186" s="276" t="s">
        <v>1239</v>
      </c>
      <c r="D1186" s="275" t="s">
        <v>1223</v>
      </c>
      <c r="E1186" s="275" t="s">
        <v>1224</v>
      </c>
      <c r="F1186" s="275" t="s">
        <v>168</v>
      </c>
      <c r="G1186" s="275" t="s">
        <v>1225</v>
      </c>
      <c r="H1186" s="280">
        <v>39964500</v>
      </c>
      <c r="I1186" s="278">
        <v>22410000</v>
      </c>
      <c r="J1186" s="275" t="s">
        <v>357</v>
      </c>
      <c r="K1186" s="275" t="s">
        <v>1226</v>
      </c>
      <c r="L1186" s="279" t="s">
        <v>1227</v>
      </c>
    </row>
    <row r="1187" spans="2:12" ht="30">
      <c r="B1187" s="275">
        <v>80111500</v>
      </c>
      <c r="C1187" s="279" t="s">
        <v>1240</v>
      </c>
      <c r="D1187" s="275" t="s">
        <v>1241</v>
      </c>
      <c r="E1187" s="275" t="s">
        <v>1242</v>
      </c>
      <c r="F1187" s="275" t="s">
        <v>386</v>
      </c>
      <c r="G1187" s="275" t="s">
        <v>1225</v>
      </c>
      <c r="H1187" s="278">
        <v>50000000</v>
      </c>
      <c r="I1187" s="278">
        <v>50000000</v>
      </c>
      <c r="J1187" s="275" t="s">
        <v>357</v>
      </c>
      <c r="K1187" s="275" t="s">
        <v>1226</v>
      </c>
      <c r="L1187" s="279" t="s">
        <v>1227</v>
      </c>
    </row>
    <row r="1188" spans="2:12" ht="45">
      <c r="B1188" s="282" t="s">
        <v>1243</v>
      </c>
      <c r="C1188" s="279" t="s">
        <v>1244</v>
      </c>
      <c r="D1188" s="275" t="s">
        <v>1241</v>
      </c>
      <c r="E1188" s="275" t="s">
        <v>1245</v>
      </c>
      <c r="F1188" s="275" t="s">
        <v>386</v>
      </c>
      <c r="G1188" s="275" t="s">
        <v>1225</v>
      </c>
      <c r="H1188" s="278">
        <v>14200000</v>
      </c>
      <c r="I1188" s="278">
        <v>14200000</v>
      </c>
      <c r="J1188" s="275" t="s">
        <v>357</v>
      </c>
      <c r="K1188" s="275" t="s">
        <v>1226</v>
      </c>
      <c r="L1188" s="279" t="s">
        <v>1227</v>
      </c>
    </row>
    <row r="1189" spans="2:12" ht="30">
      <c r="B1189" s="283">
        <v>80111500</v>
      </c>
      <c r="C1189" s="276" t="s">
        <v>1246</v>
      </c>
      <c r="D1189" s="275" t="s">
        <v>1241</v>
      </c>
      <c r="E1189" s="275" t="s">
        <v>1245</v>
      </c>
      <c r="F1189" s="275" t="s">
        <v>386</v>
      </c>
      <c r="G1189" s="275" t="s">
        <v>1225</v>
      </c>
      <c r="H1189" s="278">
        <v>14940000</v>
      </c>
      <c r="I1189" s="278">
        <v>14940000</v>
      </c>
      <c r="J1189" s="275" t="s">
        <v>357</v>
      </c>
      <c r="K1189" s="275" t="s">
        <v>1226</v>
      </c>
      <c r="L1189" s="279" t="s">
        <v>1227</v>
      </c>
    </row>
  </sheetData>
  <sheetProtection/>
  <protectedRanges>
    <protectedRange sqref="C275" name="Rango1_3_1_1"/>
    <protectedRange sqref="D1147:D1149 D1161 E1147:E1160" name="Rango7_35"/>
    <protectedRange sqref="D1147:D1149 D1161 E1147:E1160" name="Diligenciar_37"/>
    <protectedRange sqref="C1150:C1160 B1147:B1149 B1161" name="Diligenciar_27_1_2"/>
    <protectedRange sqref="D1162:D1163" name="Rango7_35_1"/>
    <protectedRange sqref="D1162:D1163" name="Diligenciar_37_1"/>
    <protectedRange sqref="E1170:E1173" name="Rango7_35_2"/>
    <protectedRange sqref="E1170:E1173" name="Diligenciar_37_2"/>
    <protectedRange sqref="C1170:C1171 C1173" name="Diligenciar_27_1_2_1"/>
    <protectedRange sqref="D1174:D1189" name="Rango7_35_3"/>
    <protectedRange sqref="D1174:D1189" name="Diligenciar_37_3"/>
    <protectedRange sqref="B1174:B1189" name="Diligenciar_27_1_2_2"/>
  </protectedRanges>
  <mergeCells count="2">
    <mergeCell ref="F5:I9"/>
    <mergeCell ref="F11:I15"/>
  </mergeCells>
  <dataValidations count="1">
    <dataValidation allowBlank="1" showInputMessage="1" showErrorMessage="1" errorTitle="Información incorrecta" error="Favor seleccione el mes de la lista" sqref="E1147:E1160 D1147:D1149 D1161:D1163 E1170:E1173 D1174:D1189"/>
  </dataValidations>
  <hyperlinks>
    <hyperlink ref="C8" r:id="rId1" display="www.cauca.gov.co"/>
  </hyperlinks>
  <printOptions/>
  <pageMargins left="0.7" right="0.7" top="0.75" bottom="0.75" header="0.3" footer="0.3"/>
  <pageSetup horizontalDpi="600" verticalDpi="600" orientation="landscape" paperSize="5" r:id="rId5"/>
  <drawing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gRecFisicos-3</cp:lastModifiedBy>
  <cp:lastPrinted>2018-01-30T22:07:39Z</cp:lastPrinted>
  <dcterms:created xsi:type="dcterms:W3CDTF">2012-12-10T15:58:41Z</dcterms:created>
  <dcterms:modified xsi:type="dcterms:W3CDTF">2018-01-31T20:53:10Z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